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28830" windowHeight="6195" firstSheet="2" activeTab="2"/>
  </bookViews>
  <sheets>
    <sheet name="Pokyny pro vyplnění" sheetId="11" state="hidden" r:id="rId1"/>
    <sheet name="VzorPolozky" sheetId="10" state="hidden" r:id="rId2"/>
    <sheet name="Zahrada" sheetId="12" r:id="rId3"/>
    <sheet name="List1" sheetId="13" r:id="rId4"/>
  </sheets>
  <externalReferences>
    <externalReference r:id="rId5"/>
  </externalReferences>
  <definedNames>
    <definedName name="CenaCelkem">#REF!</definedName>
    <definedName name="CenaCelkemBezDPH">#REF!</definedName>
    <definedName name="cisloobjektu">#REF!</definedName>
    <definedName name="CisloRozpoctu">'[1]Krycí list'!$C$2</definedName>
    <definedName name="cislostavby">'[1]Krycí list'!$A$7</definedName>
    <definedName name="CisloStavebnihoRozpoctu">#REF!</definedName>
    <definedName name="dadresa">#REF!</definedName>
    <definedName name="dmisto">#REF!</definedName>
    <definedName name="DPHSni">#REF!</definedName>
    <definedName name="DPHZakl">#REF!</definedName>
    <definedName name="Mena">#REF!</definedName>
    <definedName name="MistoStavby">#REF!</definedName>
    <definedName name="nazevobjektu">#REF!</definedName>
    <definedName name="NazevRozpoctu">'[1]Krycí list'!$D$2</definedName>
    <definedName name="nazevstavby">'[1]Krycí list'!$C$7</definedName>
    <definedName name="NazevStavebnihoRozpoctu">#REF!</definedName>
    <definedName name="_xlnm.Print_Titles" localSheetId="2">Zahrada!$1:$7</definedName>
    <definedName name="oadresa">#REF!</definedName>
    <definedName name="_xlnm.Print_Area" localSheetId="2">Zahrada!$A$1:$V$116</definedName>
    <definedName name="padresa">#REF!</definedName>
    <definedName name="pdic">#REF!</definedName>
    <definedName name="pico">#REF!</definedName>
    <definedName name="pmisto">#REF!</definedName>
    <definedName name="PocetMJ">#REF!</definedName>
    <definedName name="PoptavkaID">#REF!</definedName>
    <definedName name="pPSC">#REF!</definedName>
    <definedName name="Projektant">#REF!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#REF!</definedName>
    <definedName name="ZakladDPHSni">#REF!</definedName>
    <definedName name="ZakladDPHZakl">#REF!</definedName>
    <definedName name="Zaokrouhleni">#REF!</definedName>
    <definedName name="Zhotovitel">#REF!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77" i="12" l="1"/>
  <c r="G78" i="12"/>
  <c r="G79" i="12"/>
  <c r="G76" i="12"/>
  <c r="G75" i="12" l="1"/>
  <c r="G40" i="12"/>
  <c r="G39" i="12"/>
  <c r="G42" i="12" l="1"/>
  <c r="G30" i="12"/>
  <c r="G37" i="12" l="1"/>
  <c r="G36" i="12" s="1"/>
  <c r="G22" i="12"/>
  <c r="G9" i="12"/>
  <c r="G13" i="12"/>
  <c r="G15" i="12"/>
  <c r="G17" i="12"/>
  <c r="G20" i="12"/>
  <c r="G21" i="12"/>
  <c r="G24" i="12"/>
  <c r="G27" i="12"/>
  <c r="G29" i="12"/>
  <c r="G32" i="12"/>
  <c r="G34" i="12"/>
  <c r="G11" i="12"/>
  <c r="G8" i="12" l="1"/>
  <c r="G100" i="12"/>
  <c r="G82" i="12"/>
  <c r="G101" i="12" l="1"/>
  <c r="G98" i="12"/>
  <c r="G96" i="12"/>
  <c r="G104" i="12" l="1"/>
  <c r="G83" i="12"/>
  <c r="G81" i="12"/>
  <c r="G74" i="12"/>
  <c r="G73" i="12" s="1"/>
  <c r="G71" i="12"/>
  <c r="G69" i="12"/>
  <c r="G68" i="12" s="1"/>
  <c r="G66" i="12"/>
  <c r="G64" i="12"/>
  <c r="G47" i="12"/>
  <c r="G49" i="12"/>
  <c r="G51" i="12"/>
  <c r="G53" i="12"/>
  <c r="G55" i="12"/>
  <c r="G57" i="12"/>
  <c r="G59" i="12"/>
  <c r="G61" i="12"/>
  <c r="G45" i="12"/>
  <c r="G44" i="12" l="1"/>
  <c r="G63" i="12"/>
  <c r="G41" i="12"/>
  <c r="G80" i="12"/>
  <c r="I11" i="12"/>
  <c r="K11" i="12"/>
  <c r="M11" i="12"/>
  <c r="O11" i="12"/>
  <c r="Q11" i="12"/>
  <c r="V11" i="12"/>
  <c r="I13" i="12"/>
  <c r="K13" i="12"/>
  <c r="M13" i="12"/>
  <c r="O13" i="12"/>
  <c r="Q13" i="12"/>
  <c r="V13" i="12"/>
  <c r="I15" i="12"/>
  <c r="K15" i="12"/>
  <c r="M15" i="12"/>
  <c r="O15" i="12"/>
  <c r="Q15" i="12"/>
  <c r="V15" i="12"/>
  <c r="I17" i="12"/>
  <c r="K17" i="12"/>
  <c r="M17" i="12"/>
  <c r="O17" i="12"/>
  <c r="Q17" i="12"/>
  <c r="V17" i="12"/>
  <c r="I20" i="12"/>
  <c r="K20" i="12"/>
  <c r="M20" i="12"/>
  <c r="O20" i="12"/>
  <c r="Q20" i="12"/>
  <c r="V20" i="12"/>
  <c r="I21" i="12"/>
  <c r="K21" i="12"/>
  <c r="M21" i="12"/>
  <c r="O21" i="12"/>
  <c r="Q21" i="12"/>
  <c r="V21" i="12"/>
  <c r="I24" i="12"/>
  <c r="K24" i="12"/>
  <c r="M24" i="12"/>
  <c r="O24" i="12"/>
  <c r="Q24" i="12"/>
  <c r="V24" i="12"/>
  <c r="I27" i="12"/>
  <c r="K27" i="12"/>
  <c r="M27" i="12"/>
  <c r="O27" i="12"/>
  <c r="Q27" i="12"/>
  <c r="V27" i="12"/>
  <c r="I29" i="12"/>
  <c r="K29" i="12"/>
  <c r="M29" i="12"/>
  <c r="O29" i="12"/>
  <c r="Q29" i="12"/>
  <c r="V29" i="12"/>
  <c r="I32" i="12"/>
  <c r="K32" i="12"/>
  <c r="M32" i="12"/>
  <c r="O32" i="12"/>
  <c r="Q32" i="12"/>
  <c r="V32" i="12"/>
  <c r="I34" i="12"/>
  <c r="K34" i="12"/>
  <c r="M34" i="12"/>
  <c r="O34" i="12"/>
  <c r="Q34" i="12"/>
  <c r="V34" i="12"/>
  <c r="I37" i="12"/>
  <c r="K37" i="12"/>
  <c r="M37" i="12"/>
  <c r="O37" i="12"/>
  <c r="Q37" i="12"/>
  <c r="V37" i="12"/>
  <c r="I45" i="12"/>
  <c r="K45" i="12"/>
  <c r="M45" i="12"/>
  <c r="O45" i="12"/>
  <c r="Q45" i="12"/>
  <c r="V45" i="12"/>
  <c r="I47" i="12"/>
  <c r="K47" i="12"/>
  <c r="M47" i="12"/>
  <c r="O47" i="12"/>
  <c r="Q47" i="12"/>
  <c r="V47" i="12"/>
  <c r="I49" i="12"/>
  <c r="K49" i="12"/>
  <c r="M49" i="12"/>
  <c r="O49" i="12"/>
  <c r="Q49" i="12"/>
  <c r="V49" i="12"/>
  <c r="I51" i="12"/>
  <c r="K51" i="12"/>
  <c r="M51" i="12"/>
  <c r="O51" i="12"/>
  <c r="Q51" i="12"/>
  <c r="V51" i="12"/>
  <c r="I53" i="12"/>
  <c r="K53" i="12"/>
  <c r="M53" i="12"/>
  <c r="O53" i="12"/>
  <c r="Q53" i="12"/>
  <c r="V53" i="12"/>
  <c r="I55" i="12"/>
  <c r="K55" i="12"/>
  <c r="M55" i="12"/>
  <c r="O55" i="12"/>
  <c r="Q55" i="12"/>
  <c r="V55" i="12"/>
  <c r="I57" i="12"/>
  <c r="K57" i="12"/>
  <c r="M57" i="12"/>
  <c r="O57" i="12"/>
  <c r="Q57" i="12"/>
  <c r="V57" i="12"/>
  <c r="I59" i="12"/>
  <c r="K59" i="12"/>
  <c r="M59" i="12"/>
  <c r="O59" i="12"/>
  <c r="Q59" i="12"/>
  <c r="V59" i="12"/>
  <c r="I61" i="12"/>
  <c r="K61" i="12"/>
  <c r="M61" i="12"/>
  <c r="O61" i="12"/>
  <c r="Q61" i="12"/>
  <c r="V61" i="12"/>
  <c r="I64" i="12"/>
  <c r="K64" i="12"/>
  <c r="M64" i="12"/>
  <c r="O64" i="12"/>
  <c r="Q64" i="12"/>
  <c r="V64" i="12"/>
  <c r="I66" i="12"/>
  <c r="K66" i="12"/>
  <c r="M66" i="12"/>
  <c r="O66" i="12"/>
  <c r="Q66" i="12"/>
  <c r="V66" i="12"/>
  <c r="I69" i="12"/>
  <c r="K69" i="12"/>
  <c r="M69" i="12"/>
  <c r="O69" i="12"/>
  <c r="Q69" i="12"/>
  <c r="V69" i="12"/>
  <c r="I71" i="12"/>
  <c r="K71" i="12"/>
  <c r="M71" i="12"/>
  <c r="O71" i="12"/>
  <c r="Q71" i="12"/>
  <c r="V71" i="12"/>
  <c r="I74" i="12"/>
  <c r="I73" i="12" s="1"/>
  <c r="K74" i="12"/>
  <c r="K73" i="12" s="1"/>
  <c r="M74" i="12"/>
  <c r="M73" i="12" s="1"/>
  <c r="O74" i="12"/>
  <c r="O73" i="12" s="1"/>
  <c r="Q74" i="12"/>
  <c r="Q73" i="12" s="1"/>
  <c r="V74" i="12"/>
  <c r="V73" i="12" s="1"/>
  <c r="I76" i="12"/>
  <c r="K76" i="12"/>
  <c r="M76" i="12"/>
  <c r="O76" i="12"/>
  <c r="Q76" i="12"/>
  <c r="V76" i="12"/>
  <c r="I79" i="12"/>
  <c r="K79" i="12"/>
  <c r="M79" i="12"/>
  <c r="O79" i="12"/>
  <c r="Q79" i="12"/>
  <c r="V79" i="12"/>
  <c r="I81" i="12"/>
  <c r="K81" i="12"/>
  <c r="M81" i="12"/>
  <c r="O81" i="12"/>
  <c r="Q81" i="12"/>
  <c r="V81" i="12"/>
  <c r="I83" i="12"/>
  <c r="K83" i="12"/>
  <c r="M83" i="12"/>
  <c r="O83" i="12"/>
  <c r="Q83" i="12"/>
  <c r="V83" i="12"/>
  <c r="G85" i="12" l="1"/>
  <c r="G107" i="12" s="1"/>
  <c r="V80" i="12"/>
  <c r="K80" i="12"/>
  <c r="M75" i="12"/>
  <c r="M68" i="12"/>
  <c r="O63" i="12"/>
  <c r="O41" i="12"/>
  <c r="O75" i="12"/>
  <c r="O68" i="12"/>
  <c r="Q63" i="12"/>
  <c r="I63" i="12"/>
  <c r="Q41" i="12"/>
  <c r="I41" i="12"/>
  <c r="M80" i="12"/>
  <c r="Q44" i="12"/>
  <c r="I44" i="12"/>
  <c r="Q8" i="12"/>
  <c r="O80" i="12"/>
  <c r="Q75" i="12"/>
  <c r="I75" i="12"/>
  <c r="Q68" i="12"/>
  <c r="I68" i="12"/>
  <c r="V63" i="12"/>
  <c r="K63" i="12"/>
  <c r="V44" i="12"/>
  <c r="K44" i="12"/>
  <c r="V41" i="12"/>
  <c r="K41" i="12"/>
  <c r="Q36" i="12"/>
  <c r="I36" i="12"/>
  <c r="V8" i="12"/>
  <c r="K8" i="12"/>
  <c r="O36" i="12"/>
  <c r="I8" i="12"/>
  <c r="O44" i="12"/>
  <c r="M36" i="12"/>
  <c r="O8" i="12"/>
  <c r="Q80" i="12"/>
  <c r="I80" i="12"/>
  <c r="V75" i="12"/>
  <c r="K75" i="12"/>
  <c r="V68" i="12"/>
  <c r="K68" i="12"/>
  <c r="M63" i="12"/>
  <c r="M44" i="12"/>
  <c r="M41" i="12"/>
  <c r="V36" i="12"/>
  <c r="K36" i="12"/>
  <c r="M8" i="12"/>
  <c r="G108" i="12" l="1"/>
  <c r="G109" i="12" s="1"/>
</calcChain>
</file>

<file path=xl/sharedStrings.xml><?xml version="1.0" encoding="utf-8"?>
<sst xmlns="http://schemas.openxmlformats.org/spreadsheetml/2006/main" count="374" uniqueCount="198">
  <si>
    <t xml:space="preserve">Položkový rozpočet </t>
  </si>
  <si>
    <t>S:</t>
  </si>
  <si>
    <t>O:</t>
  </si>
  <si>
    <t>R:</t>
  </si>
  <si>
    <t>Ostatní náklady</t>
  </si>
  <si>
    <t>Celkem</t>
  </si>
  <si>
    <t>Dodávka</t>
  </si>
  <si>
    <t>Montáž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</si>
  <si>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</si>
  <si>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</si>
  <si>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07022018</t>
  </si>
  <si>
    <t>01</t>
  </si>
  <si>
    <t>01(2)</t>
  </si>
  <si>
    <t>02</t>
  </si>
  <si>
    <t>Vedlejší a ostatní náklady</t>
  </si>
  <si>
    <t>1</t>
  </si>
  <si>
    <t>Zemní práce</t>
  </si>
  <si>
    <t>18</t>
  </si>
  <si>
    <t>Povrchové úpravy terénu</t>
  </si>
  <si>
    <t>2</t>
  </si>
  <si>
    <t>Základy a zvláštní zakládání</t>
  </si>
  <si>
    <t>5</t>
  </si>
  <si>
    <t>Komunikace</t>
  </si>
  <si>
    <t>91</t>
  </si>
  <si>
    <t>Doplňující práce na komunikaci</t>
  </si>
  <si>
    <t>93</t>
  </si>
  <si>
    <t>Dokončovací práce inženýrských staveb</t>
  </si>
  <si>
    <t>99</t>
  </si>
  <si>
    <t>Staveništní přesun hmot</t>
  </si>
  <si>
    <t>766</t>
  </si>
  <si>
    <t>Konstrukce truhlářské</t>
  </si>
  <si>
    <t>D96</t>
  </si>
  <si>
    <t>Přesuny suti a vybouraných hmot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</si>
  <si>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</si>
  <si>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</si>
  <si>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</si>
  <si>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</si>
  <si>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</si>
  <si>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</si>
  <si>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</si>
  <si>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</si>
  <si>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</si>
  <si>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</si>
  <si>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</si>
  <si>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</si>
  <si>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</si>
  <si>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</si>
  <si>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</si>
  <si>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</si>
  <si>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</si>
  <si>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</si>
  <si>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</si>
  <si>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</si>
  <si>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</si>
  <si>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</si>
  <si>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</si>
  <si>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</si>
  <si>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</si>
  <si>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</si>
  <si>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</si>
  <si>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113106121R00</t>
  </si>
  <si>
    <t>Rozebrání dlažeb z betonových dlaždic na sucho</t>
  </si>
  <si>
    <t>m2</t>
  </si>
  <si>
    <t>RTS 18/ I</t>
  </si>
  <si>
    <t>POL1_</t>
  </si>
  <si>
    <t>VV</t>
  </si>
  <si>
    <t>113204111R00</t>
  </si>
  <si>
    <t>Vytrhání obrubníků zahradních</t>
  </si>
  <si>
    <t>m</t>
  </si>
  <si>
    <t>122201101R00</t>
  </si>
  <si>
    <t>Odkopávky nezapažené v hor. 3 do 100 m3</t>
  </si>
  <si>
    <t>m3</t>
  </si>
  <si>
    <t xml:space="preserve">viz. TZ : </t>
  </si>
  <si>
    <t>122201109R00</t>
  </si>
  <si>
    <t>Příplatek za lepivost - odkopávky v hor. 3</t>
  </si>
  <si>
    <t>162401102R00</t>
  </si>
  <si>
    <t>181101111R00</t>
  </si>
  <si>
    <t>zámková dlažba viz TZ a v.č.C4 : 86</t>
  </si>
  <si>
    <t>182201101R00</t>
  </si>
  <si>
    <t>Vlastní</t>
  </si>
  <si>
    <t>Indiv</t>
  </si>
  <si>
    <t>113107615R09</t>
  </si>
  <si>
    <t>162702199R01</t>
  </si>
  <si>
    <t>Poplatek za skládku zeminy</t>
  </si>
  <si>
    <t>t</t>
  </si>
  <si>
    <t>kus</t>
  </si>
  <si>
    <t>POL3_</t>
  </si>
  <si>
    <t>564752113R00</t>
  </si>
  <si>
    <t>Podklad z kam.drceného 32-63 s výplň.kamen. 17 cm</t>
  </si>
  <si>
    <t>564811111R00</t>
  </si>
  <si>
    <t>Podklad ze štěrkodrti po zhutnění tloušťky 5 cm</t>
  </si>
  <si>
    <t>596215021R00</t>
  </si>
  <si>
    <t>Kladení zámkové dlažby tl. 6 cm do drtě tl. 4 cm</t>
  </si>
  <si>
    <t>564721111R01</t>
  </si>
  <si>
    <t>Podklad z kameniva drceného vel.0-63 mm,tl. 8 cm</t>
  </si>
  <si>
    <t>564801111R08</t>
  </si>
  <si>
    <t>Podklad ze štěrkodrti po zhutnění tloušťky 15 mm</t>
  </si>
  <si>
    <t>589131050T01</t>
  </si>
  <si>
    <t>Roznášecí vrstva pod pryžové povrchy tl.35mm</t>
  </si>
  <si>
    <t>589651111TA</t>
  </si>
  <si>
    <t>Kryt víceúčelových ploch pryžový EPDM tl. 10mm</t>
  </si>
  <si>
    <t>59245110R1</t>
  </si>
  <si>
    <t>kpl</t>
  </si>
  <si>
    <t>917862111R00</t>
  </si>
  <si>
    <t>Osazení stojat. obrub.bet. s opěrou,lože z C 12/15</t>
  </si>
  <si>
    <t>59217422R1</t>
  </si>
  <si>
    <t>935111111R00</t>
  </si>
  <si>
    <t>59227009R</t>
  </si>
  <si>
    <t>998223011R00</t>
  </si>
  <si>
    <t>Přesun hmot, pozemní komunikace, kryt dlážděný</t>
  </si>
  <si>
    <t>POL7_</t>
  </si>
  <si>
    <t>998766201R00</t>
  </si>
  <si>
    <t>979081111R01</t>
  </si>
  <si>
    <t>Odvoz suti a vybour. hmot na skládku zhotovitele</t>
  </si>
  <si>
    <t>POL8_</t>
  </si>
  <si>
    <t>979990001R01</t>
  </si>
  <si>
    <t>Poplatek za skládku stavební suti</t>
  </si>
  <si>
    <t>OVN02</t>
  </si>
  <si>
    <t>Geodetické práce po dobu výstavby</t>
  </si>
  <si>
    <t>Geodetické vytyčení staveniště, vytyčení výškových a polohových bodů stavby, zaměření inženýrských sití  vč. zaměření skutečného provedení stavby se zákresem do katastrální mapy (3 x v tištěné formě  a 1 x v digitální formě na CD). : 1</t>
  </si>
  <si>
    <t>OVN05</t>
  </si>
  <si>
    <t>Náklady na zařízení staveniště (globální zařízení staveniště - GZS) - kryjí náklady na zajištění pomocných provozů nutných k provedení stavebních a montážních prací.  Kryjí náklady na nezbytné budované objekty stavby sloužící dočasně mj. provizorní zpevně : 1</t>
  </si>
  <si>
    <t xml:space="preserve">Úprava pláně v zářezech se zhutněním </t>
  </si>
  <si>
    <t>Vodorovné přemístění výkopku z hor.1-4 na skládku zhotovitele</t>
  </si>
  <si>
    <t>tartanový povrch viz. TZa v.č.C4 : 143</t>
  </si>
  <si>
    <t>Dlažba sklad. 20x10x6 cm přírodní bez fazety</t>
  </si>
  <si>
    <t>Odstranění podkladu nad 50 m2,kam.těžené tl.15 cm</t>
  </si>
  <si>
    <t>113107515R00</t>
  </si>
  <si>
    <t>Svahování násypů, modelace</t>
  </si>
  <si>
    <t xml:space="preserve">Provozní vlivy - např. opravy, údržba veřejných ploch, komunikací </t>
  </si>
  <si>
    <t>Stavební část celkem bez DPH</t>
  </si>
  <si>
    <t>Vedlejší a ostatní náklady celkem bez DPH</t>
  </si>
  <si>
    <t>DPH 21 %</t>
  </si>
  <si>
    <t>Úprava zahrady celkem bez DPH</t>
  </si>
  <si>
    <t>Úprava zahrady  celkem s DPH</t>
  </si>
  <si>
    <t>979081111R00</t>
  </si>
  <si>
    <t>OVN03</t>
  </si>
  <si>
    <t>OVN04</t>
  </si>
  <si>
    <t>Příplatek za vnitrostaveništní dopravu, přesuny</t>
  </si>
  <si>
    <t>Odvoz a složení vybour. beton. suti  na skládku  investora do 5,0 km bez poplatku  "obrubníky, dlažba a betonová suť"</t>
  </si>
  <si>
    <t>stávající dlažba viz. TZ : 130</t>
  </si>
  <si>
    <t>stávající dlažba viz. TZ : 130,</t>
  </si>
  <si>
    <t>stávající dlažba viz. TZ : 111</t>
  </si>
  <si>
    <t>121101102</t>
  </si>
  <si>
    <t>Sejmutí ornice s přemístěním přes 50 do 100 m</t>
  </si>
  <si>
    <t>Osazení okapového chodníku do štěrkopísku z tvárnic do 50 cm</t>
  </si>
  <si>
    <t>Dlažba betonová 400x400x60mm, barva přírodní, beton</t>
  </si>
  <si>
    <t>viz. TZ : 16,0/0,4*1,05</t>
  </si>
  <si>
    <t>viz.TZ : 16</t>
  </si>
  <si>
    <t>II. ETAPA</t>
  </si>
  <si>
    <t>Úprava zahrady MŠ S. Čecha v Uh. Brodě  II.ETAPA</t>
  </si>
  <si>
    <t>Úprava zahrady MŠ S. Čecha Uherský Brod - II. etapa</t>
  </si>
  <si>
    <t>162301101R00</t>
  </si>
  <si>
    <t>Vodorovné přemístění výkopku z hor.1-4 do 500 m</t>
  </si>
  <si>
    <t xml:space="preserve">přesun ornice na deponii a zpět pro další využití  </t>
  </si>
  <si>
    <t>Odstranění podkladu nad 50 m2 zbytek rozrušeného betonu max. tl.15 cm</t>
  </si>
  <si>
    <t>obvod budovy v místě okap. Chodníku</t>
  </si>
  <si>
    <t>chodník+dráha, použit vytěžený materiál : 60</t>
  </si>
  <si>
    <t>12230140R</t>
  </si>
  <si>
    <t>16230110R</t>
  </si>
  <si>
    <t>Vodorovné přemístění výkopku/sypaniny z horniny tř. 1 až 4</t>
  </si>
  <si>
    <t>dovoz bet. Recyklátu pro násyp ze skládky investora do 5 km</t>
  </si>
  <si>
    <t xml:space="preserve">Vykopávky v zemníku na suchu, bet. Recyklát do násypů na skládce investora </t>
  </si>
  <si>
    <t>215901101</t>
  </si>
  <si>
    <t>Zhutnění podloží z hornin nesoudržných do 92% PS vibrační deskou</t>
  </si>
  <si>
    <t xml:space="preserve">násyp z bet. Recyklátu </t>
  </si>
  <si>
    <t>181301101</t>
  </si>
  <si>
    <t>Rozprostření ornice tl vrstvy do 100 mm pl do 500 m2 v rovině nebo ve svahu do 1:5</t>
  </si>
  <si>
    <t>766691510</t>
  </si>
  <si>
    <t>Montáž desek- lavic kolem pískoviště</t>
  </si>
  <si>
    <t>605110410</t>
  </si>
  <si>
    <t>783783201</t>
  </si>
  <si>
    <t>kompl.</t>
  </si>
  <si>
    <t>Přesun hmot pro truhlářské konstr.</t>
  </si>
  <si>
    <t xml:space="preserve">Nátěry tesařských výrobků lazurovací ve vrstvách </t>
  </si>
  <si>
    <t>ornice:200,</t>
  </si>
  <si>
    <t>181411131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</si>
  <si>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</si>
  <si>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</si>
  <si>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</si>
  <si>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</si>
  <si>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zámková dlažba viz TZ a v.č.C4 :87</t>
  </si>
  <si>
    <t>tartanový povrch viz. TZa v.č.C4 : 76,1</t>
  </si>
  <si>
    <t>tartanový povrch viz. TZa v.č.C4 :  76,1</t>
  </si>
  <si>
    <t>tartanový povrch viz. TZa v.č.C4 : 76</t>
  </si>
  <si>
    <t>Zřízení, provoz, odstranění staveniště</t>
  </si>
  <si>
    <t>Provozní vlivy - např. opravy, údržba a průběžné čištění ploch, komunikací užívaných v průběhu stavby, ostatní provozní náklady v průběhu stavby : 1</t>
  </si>
  <si>
    <t>Obrubník chodníkový kulatý 1000/50/200, přírodní</t>
  </si>
  <si>
    <t>zámková dlažba  viz TZ a v.č.C4 a D1 : 60,0*1,02</t>
  </si>
  <si>
    <t>zámková dlažba viz TZ a v.č.C4 : 60</t>
  </si>
  <si>
    <t>obrubník viz TZ a v.č.C4 a D1 : (204,00)*1,02</t>
  </si>
  <si>
    <t>obrubník viz TZ a v.č.C4 a D1 : dráha, chodník, okap. Chodník</t>
  </si>
  <si>
    <t>Podklad z betonového recyklátu 0/32 po zhutnění tloušťky 20 cm z deponie investora</t>
  </si>
  <si>
    <t>PC</t>
  </si>
  <si>
    <t>Řezivo Modřín - středové MD tl. 50 mm, zaoblené hrany (25,0*0,25*0,05)</t>
  </si>
  <si>
    <t>140,0*0,15</t>
  </si>
  <si>
    <t>25,5-10,0 (použití do násypu)*1,6</t>
  </si>
  <si>
    <t>pro novou konstrukci chodníku, tartanové dráhy 170,0 *0,15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</si>
</sst>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00"/>
    <numFmt numFmtId="165" formatCode="[$-405]General"/>
    <numFmt numFmtId="166" formatCode="[$-405]#,##0.00"/>
    <numFmt numFmtId="167" formatCode="#,##0.000;\-#,##0.000"/>
    <numFmt numFmtId="168" formatCode="#,##0.00;\-#,##0.00"/>
  </numFmts>
  <fonts count="13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10"/>
      <name val="Arial CE"/>
    </font>
    <font>
      <sz val="8"/>
      <name val="Arial"/>
      <family val="2"/>
      <charset val="238"/>
    </font>
    <font>
      <sz val="10"/>
      <color rgb="FF000000"/>
      <name val="Arial CE"/>
      <charset val="238"/>
    </font>
    <font>
      <sz val="8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8"/>
      <color rgb="FF0000FF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23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165" fontId="9" fillId="0" borderId="0" applyBorder="0" applyProtection="0"/>
  </cellStyleXfs>
  <cellXfs count="163">
    <xf numFmtId="0" fontId="0" fillId="0" borderId="0" xfId="0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4" fillId="0" borderId="0" xfId="0" applyFont="1"/>
    <xf numFmtId="49" fontId="0" fillId="0" borderId="3" xfId="0" applyNumberFormat="1" applyBorder="1" applyAlignment="1">
      <alignment vertical="center"/>
    </xf>
    <xf numFmtId="0" fontId="0" fillId="0" borderId="6" xfId="0" applyBorder="1" applyAlignment="1">
      <alignment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0" fillId="0" borderId="6" xfId="0" applyFont="1" applyBorder="1" applyAlignment="1">
      <alignment vertical="center"/>
    </xf>
    <xf numFmtId="0" fontId="0" fillId="3" borderId="6" xfId="0" applyFont="1" applyFill="1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4" borderId="4" xfId="0" applyFill="1" applyBorder="1"/>
    <xf numFmtId="0" fontId="0" fillId="4" borderId="6" xfId="0" applyFill="1" applyBorder="1"/>
    <xf numFmtId="0" fontId="0" fillId="4" borderId="6" xfId="0" applyFill="1" applyBorder="1" applyAlignment="1">
      <alignment horizontal="center"/>
    </xf>
    <xf numFmtId="49" fontId="0" fillId="4" borderId="6" xfId="0" applyNumberFormat="1" applyFill="1" applyBorder="1"/>
    <xf numFmtId="0" fontId="0" fillId="4" borderId="6" xfId="0" applyFill="1" applyBorder="1" applyAlignment="1">
      <alignment wrapText="1"/>
    </xf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49" fontId="0" fillId="0" borderId="0" xfId="0" applyNumberFormat="1" applyAlignment="1">
      <alignment horizontal="left" vertical="top" wrapText="1"/>
    </xf>
    <xf numFmtId="4" fontId="4" fillId="5" borderId="0" xfId="0" applyNumberFormat="1" applyFont="1" applyFill="1" applyBorder="1" applyAlignment="1">
      <alignment vertical="top" shrinkToFit="1"/>
    </xf>
    <xf numFmtId="0" fontId="0" fillId="5" borderId="0" xfId="0" applyFill="1"/>
    <xf numFmtId="0" fontId="4" fillId="6" borderId="0" xfId="0" applyFont="1" applyFill="1"/>
    <xf numFmtId="49" fontId="4" fillId="6" borderId="0" xfId="0" applyNumberFormat="1" applyFont="1" applyFill="1"/>
    <xf numFmtId="0" fontId="4" fillId="6" borderId="0" xfId="0" applyFont="1" applyFill="1" applyAlignment="1">
      <alignment horizontal="center"/>
    </xf>
    <xf numFmtId="4" fontId="4" fillId="6" borderId="0" xfId="0" applyNumberFormat="1" applyFont="1" applyFill="1"/>
    <xf numFmtId="49" fontId="0" fillId="3" borderId="3" xfId="0" applyNumberFormat="1" applyFill="1" applyBorder="1" applyAlignment="1">
      <alignment vertical="center"/>
    </xf>
    <xf numFmtId="0" fontId="4" fillId="0" borderId="9" xfId="0" applyFont="1" applyFill="1" applyBorder="1" applyAlignment="1">
      <alignment vertical="top"/>
    </xf>
    <xf numFmtId="49" fontId="4" fillId="0" borderId="5" xfId="0" applyNumberFormat="1" applyFont="1" applyFill="1" applyBorder="1" applyAlignment="1">
      <alignment vertical="top"/>
    </xf>
    <xf numFmtId="49" fontId="4" fillId="0" borderId="5" xfId="0" applyNumberFormat="1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center" vertical="top" shrinkToFit="1"/>
    </xf>
    <xf numFmtId="164" fontId="4" fillId="0" borderId="5" xfId="0" applyNumberFormat="1" applyFont="1" applyFill="1" applyBorder="1" applyAlignment="1">
      <alignment vertical="top" shrinkToFit="1"/>
    </xf>
    <xf numFmtId="4" fontId="4" fillId="0" borderId="5" xfId="0" applyNumberFormat="1" applyFont="1" applyFill="1" applyBorder="1" applyAlignment="1">
      <alignment vertical="top" shrinkToFit="1"/>
    </xf>
    <xf numFmtId="4" fontId="4" fillId="0" borderId="10" xfId="0" applyNumberFormat="1" applyFont="1" applyFill="1" applyBorder="1" applyAlignment="1">
      <alignment vertical="top" shrinkToFit="1"/>
    </xf>
    <xf numFmtId="4" fontId="4" fillId="0" borderId="0" xfId="0" applyNumberFormat="1" applyFont="1" applyFill="1" applyBorder="1" applyAlignment="1">
      <alignment vertical="top" shrinkToFit="1"/>
    </xf>
    <xf numFmtId="0" fontId="4" fillId="0" borderId="0" xfId="0" applyFont="1" applyFill="1" applyAlignment="1">
      <alignment horizontal="center"/>
    </xf>
    <xf numFmtId="0" fontId="0" fillId="0" borderId="0" xfId="0" applyFill="1"/>
    <xf numFmtId="0" fontId="5" fillId="0" borderId="14" xfId="0" applyFont="1" applyFill="1" applyBorder="1" applyAlignment="1">
      <alignment vertical="top"/>
    </xf>
    <xf numFmtId="49" fontId="5" fillId="0" borderId="15" xfId="0" applyNumberFormat="1" applyFont="1" applyFill="1" applyBorder="1" applyAlignment="1">
      <alignment vertical="top"/>
    </xf>
    <xf numFmtId="49" fontId="5" fillId="0" borderId="15" xfId="0" applyNumberFormat="1" applyFont="1" applyFill="1" applyBorder="1" applyAlignment="1">
      <alignment horizontal="left" vertical="top" wrapText="1"/>
    </xf>
    <xf numFmtId="0" fontId="5" fillId="0" borderId="15" xfId="0" applyFont="1" applyFill="1" applyBorder="1" applyAlignment="1">
      <alignment horizontal="center" vertical="top" shrinkToFit="1"/>
    </xf>
    <xf numFmtId="164" fontId="5" fillId="0" borderId="15" xfId="0" applyNumberFormat="1" applyFont="1" applyFill="1" applyBorder="1" applyAlignment="1">
      <alignment vertical="top" shrinkToFit="1"/>
    </xf>
    <xf numFmtId="4" fontId="5" fillId="0" borderId="15" xfId="0" applyNumberFormat="1" applyFont="1" applyFill="1" applyBorder="1" applyAlignment="1">
      <alignment vertical="top" shrinkToFit="1"/>
    </xf>
    <xf numFmtId="4" fontId="5" fillId="0" borderId="16" xfId="0" applyNumberFormat="1" applyFont="1" applyFill="1" applyBorder="1" applyAlignment="1">
      <alignment vertical="top" shrinkToFit="1"/>
    </xf>
    <xf numFmtId="4" fontId="5" fillId="0" borderId="0" xfId="0" applyNumberFormat="1" applyFont="1" applyFill="1" applyBorder="1" applyAlignment="1">
      <alignment vertical="top" shrinkToFit="1"/>
    </xf>
    <xf numFmtId="0" fontId="5" fillId="0" borderId="0" xfId="0" applyFont="1" applyFill="1"/>
    <xf numFmtId="0" fontId="5" fillId="0" borderId="11" xfId="0" applyFont="1" applyFill="1" applyBorder="1" applyAlignment="1">
      <alignment vertical="top"/>
    </xf>
    <xf numFmtId="49" fontId="5" fillId="0" borderId="12" xfId="0" applyNumberFormat="1" applyFont="1" applyFill="1" applyBorder="1" applyAlignment="1">
      <alignment vertical="top"/>
    </xf>
    <xf numFmtId="49" fontId="5" fillId="0" borderId="12" xfId="0" applyNumberFormat="1" applyFont="1" applyFill="1" applyBorder="1" applyAlignment="1">
      <alignment horizontal="left" vertical="top" wrapText="1"/>
    </xf>
    <xf numFmtId="0" fontId="5" fillId="0" borderId="12" xfId="0" applyFont="1" applyFill="1" applyBorder="1" applyAlignment="1">
      <alignment horizontal="center" vertical="top" shrinkToFit="1"/>
    </xf>
    <xf numFmtId="164" fontId="5" fillId="0" borderId="12" xfId="0" applyNumberFormat="1" applyFont="1" applyFill="1" applyBorder="1" applyAlignment="1">
      <alignment vertical="top" shrinkToFit="1"/>
    </xf>
    <xf numFmtId="4" fontId="5" fillId="0" borderId="12" xfId="0" applyNumberFormat="1" applyFont="1" applyFill="1" applyBorder="1" applyAlignment="1">
      <alignment vertical="top" shrinkToFit="1"/>
    </xf>
    <xf numFmtId="4" fontId="5" fillId="0" borderId="13" xfId="0" applyNumberFormat="1" applyFont="1" applyFill="1" applyBorder="1" applyAlignment="1">
      <alignment vertical="top" shrinkToFit="1"/>
    </xf>
    <xf numFmtId="0" fontId="5" fillId="0" borderId="8" xfId="0" applyFont="1" applyFill="1" applyBorder="1" applyAlignment="1">
      <alignment vertical="top"/>
    </xf>
    <xf numFmtId="49" fontId="5" fillId="0" borderId="0" xfId="0" applyNumberFormat="1" applyFont="1" applyFill="1" applyBorder="1" applyAlignment="1">
      <alignment vertical="top"/>
    </xf>
    <xf numFmtId="0" fontId="6" fillId="0" borderId="0" xfId="0" quotePrefix="1" applyNumberFormat="1" applyFont="1" applyFill="1" applyBorder="1" applyAlignment="1">
      <alignment horizontal="left" vertical="top" wrapText="1"/>
    </xf>
    <xf numFmtId="0" fontId="6" fillId="0" borderId="0" xfId="0" applyNumberFormat="1" applyFont="1" applyFill="1" applyBorder="1" applyAlignment="1">
      <alignment horizontal="center" vertical="top" wrapText="1" shrinkToFit="1"/>
    </xf>
    <xf numFmtId="0" fontId="6" fillId="0" borderId="0" xfId="0" applyNumberFormat="1" applyFont="1" applyFill="1" applyBorder="1" applyAlignment="1">
      <alignment vertical="top" wrapText="1" shrinkToFit="1"/>
    </xf>
    <xf numFmtId="0" fontId="5" fillId="0" borderId="2" xfId="0" applyFont="1" applyFill="1" applyBorder="1" applyAlignment="1">
      <alignment vertical="top"/>
    </xf>
    <xf numFmtId="49" fontId="5" fillId="0" borderId="1" xfId="0" applyNumberFormat="1" applyFont="1" applyFill="1" applyBorder="1" applyAlignment="1">
      <alignment vertical="top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0" borderId="1" xfId="0" applyNumberFormat="1" applyFont="1" applyFill="1" applyBorder="1" applyAlignment="1">
      <alignment horizontal="center" vertical="top" wrapText="1" shrinkToFit="1"/>
    </xf>
    <xf numFmtId="0" fontId="6" fillId="0" borderId="1" xfId="0" applyNumberFormat="1" applyFont="1" applyFill="1" applyBorder="1" applyAlignment="1">
      <alignment vertical="top" wrapText="1" shrinkToFit="1"/>
    </xf>
    <xf numFmtId="4" fontId="5" fillId="0" borderId="1" xfId="0" applyNumberFormat="1" applyFont="1" applyFill="1" applyBorder="1" applyAlignment="1">
      <alignment vertical="top" shrinkToFit="1"/>
    </xf>
    <xf numFmtId="4" fontId="5" fillId="0" borderId="7" xfId="0" applyNumberFormat="1" applyFont="1" applyFill="1" applyBorder="1" applyAlignment="1">
      <alignment vertical="top" shrinkToFit="1"/>
    </xf>
    <xf numFmtId="4" fontId="5" fillId="0" borderId="17" xfId="0" applyNumberFormat="1" applyFont="1" applyFill="1" applyBorder="1" applyAlignment="1">
      <alignment vertical="top" shrinkToFit="1"/>
    </xf>
    <xf numFmtId="0" fontId="5" fillId="0" borderId="0" xfId="0" applyFont="1" applyFill="1" applyBorder="1" applyAlignment="1">
      <alignment vertical="top"/>
    </xf>
    <xf numFmtId="0" fontId="4" fillId="0" borderId="0" xfId="0" applyFont="1" applyFill="1"/>
    <xf numFmtId="49" fontId="4" fillId="0" borderId="0" xfId="0" applyNumberFormat="1" applyFont="1" applyFill="1"/>
    <xf numFmtId="4" fontId="4" fillId="0" borderId="0" xfId="0" applyNumberFormat="1" applyFont="1" applyFill="1"/>
    <xf numFmtId="0" fontId="4" fillId="7" borderId="0" xfId="0" applyFont="1" applyFill="1"/>
    <xf numFmtId="0" fontId="4" fillId="7" borderId="9" xfId="0" applyFont="1" applyFill="1" applyBorder="1" applyAlignment="1">
      <alignment vertical="top"/>
    </xf>
    <xf numFmtId="49" fontId="4" fillId="7" borderId="5" xfId="0" applyNumberFormat="1" applyFont="1" applyFill="1" applyBorder="1" applyAlignment="1">
      <alignment vertical="top"/>
    </xf>
    <xf numFmtId="49" fontId="4" fillId="7" borderId="5" xfId="0" applyNumberFormat="1" applyFont="1" applyFill="1" applyBorder="1" applyAlignment="1">
      <alignment horizontal="left" vertical="top" wrapText="1"/>
    </xf>
    <xf numFmtId="0" fontId="4" fillId="7" borderId="5" xfId="0" applyFont="1" applyFill="1" applyBorder="1" applyAlignment="1">
      <alignment horizontal="center" vertical="top" shrinkToFit="1"/>
    </xf>
    <xf numFmtId="164" fontId="4" fillId="7" borderId="5" xfId="0" applyNumberFormat="1" applyFont="1" applyFill="1" applyBorder="1" applyAlignment="1">
      <alignment vertical="top" shrinkToFit="1"/>
    </xf>
    <xf numFmtId="4" fontId="4" fillId="7" borderId="5" xfId="0" applyNumberFormat="1" applyFont="1" applyFill="1" applyBorder="1" applyAlignment="1">
      <alignment vertical="top" shrinkToFit="1"/>
    </xf>
    <xf numFmtId="4" fontId="4" fillId="7" borderId="10" xfId="0" applyNumberFormat="1" applyFont="1" applyFill="1" applyBorder="1" applyAlignment="1">
      <alignment vertical="top" shrinkToFit="1"/>
    </xf>
    <xf numFmtId="49" fontId="0" fillId="0" borderId="0" xfId="0" applyNumberFormat="1" applyFill="1"/>
    <xf numFmtId="4" fontId="0" fillId="6" borderId="19" xfId="0" applyNumberFormat="1" applyFill="1" applyBorder="1"/>
    <xf numFmtId="4" fontId="4" fillId="6" borderId="19" xfId="0" applyNumberFormat="1" applyFont="1" applyFill="1" applyBorder="1"/>
    <xf numFmtId="49" fontId="4" fillId="6" borderId="20" xfId="0" applyNumberFormat="1" applyFont="1" applyFill="1" applyBorder="1"/>
    <xf numFmtId="0" fontId="0" fillId="6" borderId="21" xfId="0" applyFill="1" applyBorder="1" applyAlignment="1">
      <alignment horizontal="center"/>
    </xf>
    <xf numFmtId="0" fontId="0" fillId="6" borderId="21" xfId="0" applyFill="1" applyBorder="1"/>
    <xf numFmtId="4" fontId="5" fillId="0" borderId="23" xfId="0" applyNumberFormat="1" applyFont="1" applyFill="1" applyBorder="1" applyAlignment="1">
      <alignment vertical="top" shrinkToFit="1"/>
    </xf>
    <xf numFmtId="4" fontId="5" fillId="0" borderId="24" xfId="0" applyNumberFormat="1" applyFont="1" applyFill="1" applyBorder="1" applyAlignment="1">
      <alignment vertical="top" shrinkToFit="1"/>
    </xf>
    <xf numFmtId="0" fontId="5" fillId="0" borderId="4" xfId="0" applyFont="1" applyFill="1" applyBorder="1" applyAlignment="1">
      <alignment vertical="top"/>
    </xf>
    <xf numFmtId="0" fontId="5" fillId="0" borderId="3" xfId="0" quotePrefix="1" applyNumberFormat="1" applyFont="1" applyFill="1" applyBorder="1" applyAlignment="1">
      <alignment horizontal="left" vertical="top" wrapText="1"/>
    </xf>
    <xf numFmtId="164" fontId="5" fillId="0" borderId="15" xfId="0" applyNumberFormat="1" applyFont="1" applyFill="1" applyBorder="1" applyAlignment="1">
      <alignment vertical="center" shrinkToFit="1"/>
    </xf>
    <xf numFmtId="0" fontId="5" fillId="0" borderId="14" xfId="0" applyFont="1" applyFill="1" applyBorder="1" applyAlignment="1">
      <alignment vertical="center"/>
    </xf>
    <xf numFmtId="49" fontId="8" fillId="0" borderId="22" xfId="2" applyNumberFormat="1" applyFont="1" applyFill="1" applyBorder="1" applyAlignment="1">
      <alignment horizontal="left" vertical="center"/>
    </xf>
    <xf numFmtId="4" fontId="5" fillId="0" borderId="16" xfId="0" applyNumberFormat="1" applyFont="1" applyFill="1" applyBorder="1" applyAlignment="1">
      <alignment vertical="center" shrinkToFit="1"/>
    </xf>
    <xf numFmtId="4" fontId="5" fillId="0" borderId="25" xfId="0" applyNumberFormat="1" applyFont="1" applyFill="1" applyBorder="1" applyAlignment="1">
      <alignment vertical="top" shrinkToFit="1"/>
    </xf>
    <xf numFmtId="49" fontId="4" fillId="7" borderId="4" xfId="0" applyNumberFormat="1" applyFont="1" applyFill="1" applyBorder="1" applyAlignment="1">
      <alignment vertical="top"/>
    </xf>
    <xf numFmtId="49" fontId="4" fillId="7" borderId="3" xfId="0" applyNumberFormat="1" applyFont="1" applyFill="1" applyBorder="1" applyAlignment="1">
      <alignment horizontal="left" vertical="top" wrapText="1"/>
    </xf>
    <xf numFmtId="0" fontId="4" fillId="7" borderId="3" xfId="0" applyFont="1" applyFill="1" applyBorder="1" applyAlignment="1">
      <alignment horizontal="center" vertical="top" shrinkToFit="1"/>
    </xf>
    <xf numFmtId="164" fontId="4" fillId="7" borderId="3" xfId="0" applyNumberFormat="1" applyFont="1" applyFill="1" applyBorder="1" applyAlignment="1">
      <alignment vertical="top" shrinkToFit="1"/>
    </xf>
    <xf numFmtId="4" fontId="4" fillId="7" borderId="3" xfId="0" applyNumberFormat="1" applyFont="1" applyFill="1" applyBorder="1" applyAlignment="1">
      <alignment vertical="top" shrinkToFit="1"/>
    </xf>
    <xf numFmtId="4" fontId="4" fillId="7" borderId="7" xfId="0" applyNumberFormat="1" applyFont="1" applyFill="1" applyBorder="1" applyAlignment="1">
      <alignment vertical="top" shrinkToFit="1"/>
    </xf>
    <xf numFmtId="49" fontId="10" fillId="0" borderId="28" xfId="2" applyNumberFormat="1" applyFont="1" applyFill="1" applyBorder="1" applyAlignment="1">
      <alignment horizontal="left" vertical="top"/>
    </xf>
    <xf numFmtId="0" fontId="10" fillId="0" borderId="26" xfId="2" applyFont="1" applyFill="1" applyBorder="1" applyAlignment="1">
      <alignment vertical="top" wrapText="1"/>
    </xf>
    <xf numFmtId="49" fontId="10" fillId="0" borderId="26" xfId="2" applyNumberFormat="1" applyFont="1" applyFill="1" applyBorder="1" applyAlignment="1">
      <alignment horizontal="center" shrinkToFit="1"/>
    </xf>
    <xf numFmtId="166" fontId="10" fillId="0" borderId="26" xfId="2" applyNumberFormat="1" applyFont="1" applyFill="1" applyBorder="1" applyAlignment="1">
      <alignment horizontal="right"/>
    </xf>
    <xf numFmtId="166" fontId="10" fillId="0" borderId="26" xfId="2" applyNumberFormat="1" applyFont="1" applyFill="1" applyBorder="1" applyAlignment="1"/>
    <xf numFmtId="49" fontId="11" fillId="0" borderId="27" xfId="2" applyNumberFormat="1" applyFont="1" applyFill="1" applyBorder="1" applyAlignment="1">
      <alignment horizontal="right"/>
    </xf>
    <xf numFmtId="166" fontId="12" fillId="0" borderId="26" xfId="2" applyNumberFormat="1" applyFont="1" applyFill="1" applyBorder="1" applyAlignment="1">
      <alignment horizontal="right" wrapText="1"/>
    </xf>
    <xf numFmtId="0" fontId="12" fillId="0" borderId="29" xfId="2" applyFont="1" applyFill="1" applyBorder="1" applyAlignment="1">
      <alignment horizontal="left" wrapText="1"/>
    </xf>
    <xf numFmtId="165" fontId="12" fillId="0" borderId="30" xfId="3" applyFont="1" applyFill="1" applyBorder="1" applyAlignment="1">
      <alignment horizontal="right"/>
    </xf>
    <xf numFmtId="49" fontId="10" fillId="0" borderId="26" xfId="2" applyNumberFormat="1" applyFont="1" applyFill="1" applyBorder="1" applyAlignment="1">
      <alignment horizontal="left" vertical="top"/>
    </xf>
    <xf numFmtId="0" fontId="5" fillId="0" borderId="22" xfId="0" quotePrefix="1" applyNumberFormat="1" applyFont="1" applyFill="1" applyBorder="1" applyAlignment="1">
      <alignment horizontal="left" vertical="top" wrapText="1"/>
    </xf>
    <xf numFmtId="0" fontId="5" fillId="0" borderId="32" xfId="0" applyFont="1" applyFill="1" applyBorder="1" applyAlignment="1">
      <alignment horizontal="center" vertical="top" shrinkToFit="1"/>
    </xf>
    <xf numFmtId="0" fontId="6" fillId="0" borderId="31" xfId="0" quotePrefix="1" applyNumberFormat="1" applyFont="1" applyFill="1" applyBorder="1" applyAlignment="1">
      <alignment horizontal="left" vertical="top" wrapText="1"/>
    </xf>
    <xf numFmtId="0" fontId="6" fillId="0" borderId="2" xfId="0" applyNumberFormat="1" applyFont="1" applyFill="1" applyBorder="1" applyAlignment="1">
      <alignment horizontal="center" vertical="top" wrapText="1" shrinkToFit="1"/>
    </xf>
    <xf numFmtId="49" fontId="11" fillId="0" borderId="35" xfId="2" applyNumberFormat="1" applyFont="1" applyFill="1" applyBorder="1" applyAlignment="1">
      <alignment horizontal="right"/>
    </xf>
    <xf numFmtId="0" fontId="5" fillId="0" borderId="3" xfId="0" applyFont="1" applyFill="1" applyBorder="1" applyAlignment="1">
      <alignment vertical="top"/>
    </xf>
    <xf numFmtId="49" fontId="10" fillId="0" borderId="34" xfId="2" applyNumberFormat="1" applyFont="1" applyFill="1" applyBorder="1" applyAlignment="1">
      <alignment horizontal="left" vertical="top"/>
    </xf>
    <xf numFmtId="0" fontId="10" fillId="0" borderId="34" xfId="2" applyFont="1" applyFill="1" applyBorder="1" applyAlignment="1">
      <alignment vertical="top" wrapText="1"/>
    </xf>
    <xf numFmtId="0" fontId="5" fillId="0" borderId="34" xfId="0" applyFont="1" applyFill="1" applyBorder="1" applyAlignment="1">
      <alignment horizontal="center" vertical="top" shrinkToFit="1"/>
    </xf>
    <xf numFmtId="0" fontId="6" fillId="0" borderId="0" xfId="0" applyNumberFormat="1" applyFont="1" applyFill="1" applyBorder="1" applyAlignment="1">
      <alignment horizontal="left" vertical="top" wrapText="1"/>
    </xf>
    <xf numFmtId="4" fontId="5" fillId="0" borderId="33" xfId="0" applyNumberFormat="1" applyFont="1" applyFill="1" applyBorder="1" applyAlignment="1">
      <alignment vertical="top" shrinkToFit="1"/>
    </xf>
    <xf numFmtId="49" fontId="8" fillId="0" borderId="3" xfId="0" applyNumberFormat="1" applyFont="1" applyFill="1" applyBorder="1" applyAlignment="1" applyProtection="1">
      <alignment horizontal="left" vertical="top"/>
    </xf>
    <xf numFmtId="0" fontId="8" fillId="0" borderId="3" xfId="0" applyFont="1" applyFill="1" applyBorder="1" applyAlignment="1" applyProtection="1">
      <alignment horizontal="left" vertical="center" wrapText="1"/>
    </xf>
    <xf numFmtId="49" fontId="8" fillId="0" borderId="0" xfId="0" applyNumberFormat="1" applyFont="1" applyFill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center" wrapText="1"/>
    </xf>
    <xf numFmtId="0" fontId="8" fillId="0" borderId="22" xfId="0" applyFont="1" applyFill="1" applyBorder="1" applyAlignment="1" applyProtection="1">
      <alignment horizontal="center" vertical="center"/>
    </xf>
    <xf numFmtId="167" fontId="8" fillId="0" borderId="22" xfId="0" applyNumberFormat="1" applyFont="1" applyFill="1" applyBorder="1" applyAlignment="1" applyProtection="1">
      <alignment horizontal="right" vertical="center"/>
    </xf>
    <xf numFmtId="168" fontId="8" fillId="0" borderId="0" xfId="0" applyNumberFormat="1" applyFont="1" applyFill="1" applyAlignment="1" applyProtection="1">
      <alignment horizontal="right" vertical="center"/>
    </xf>
    <xf numFmtId="0" fontId="8" fillId="0" borderId="6" xfId="0" applyFont="1" applyFill="1" applyBorder="1" applyAlignment="1" applyProtection="1">
      <alignment horizontal="center" vertical="center"/>
    </xf>
    <xf numFmtId="167" fontId="8" fillId="0" borderId="6" xfId="0" applyNumberFormat="1" applyFont="1" applyFill="1" applyBorder="1" applyAlignment="1" applyProtection="1">
      <alignment horizontal="right" vertical="center"/>
    </xf>
    <xf numFmtId="0" fontId="8" fillId="0" borderId="31" xfId="0" applyFont="1" applyFill="1" applyBorder="1" applyAlignment="1" applyProtection="1">
      <alignment horizontal="center" vertical="center"/>
    </xf>
    <xf numFmtId="167" fontId="8" fillId="0" borderId="31" xfId="0" applyNumberFormat="1" applyFont="1" applyFill="1" applyBorder="1" applyAlignment="1" applyProtection="1">
      <alignment horizontal="right" vertical="center"/>
    </xf>
    <xf numFmtId="0" fontId="8" fillId="0" borderId="22" xfId="2" applyFont="1" applyFill="1" applyBorder="1" applyAlignment="1">
      <alignment vertical="center" wrapText="1"/>
    </xf>
    <xf numFmtId="49" fontId="8" fillId="0" borderId="22" xfId="2" applyNumberFormat="1" applyFont="1" applyFill="1" applyBorder="1" applyAlignment="1">
      <alignment horizontal="center" vertical="center" shrinkToFit="1"/>
    </xf>
    <xf numFmtId="4" fontId="8" fillId="0" borderId="22" xfId="2" applyNumberFormat="1" applyFont="1" applyFill="1" applyBorder="1" applyAlignment="1">
      <alignment horizontal="right" vertical="center"/>
    </xf>
    <xf numFmtId="164" fontId="5" fillId="0" borderId="12" xfId="0" applyNumberFormat="1" applyFont="1" applyFill="1" applyBorder="1" applyAlignment="1">
      <alignment vertical="center" shrinkToFit="1"/>
    </xf>
    <xf numFmtId="168" fontId="8" fillId="0" borderId="3" xfId="0" applyNumberFormat="1" applyFont="1" applyFill="1" applyBorder="1" applyAlignment="1" applyProtection="1">
      <alignment horizontal="right" vertical="center"/>
    </xf>
    <xf numFmtId="4" fontId="5" fillId="0" borderId="36" xfId="0" applyNumberFormat="1" applyFont="1" applyFill="1" applyBorder="1" applyAlignment="1">
      <alignment vertical="top" shrinkToFit="1"/>
    </xf>
    <xf numFmtId="4" fontId="5" fillId="0" borderId="6" xfId="0" applyNumberFormat="1" applyFont="1" applyFill="1" applyBorder="1" applyAlignment="1">
      <alignment vertical="top" shrinkToFit="1"/>
    </xf>
    <xf numFmtId="49" fontId="5" fillId="0" borderId="2" xfId="0" applyNumberFormat="1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top" shrinkToFit="1"/>
    </xf>
    <xf numFmtId="164" fontId="5" fillId="0" borderId="1" xfId="0" applyNumberFormat="1" applyFont="1" applyFill="1" applyBorder="1" applyAlignment="1">
      <alignment vertical="top" shrinkToFit="1"/>
    </xf>
    <xf numFmtId="4" fontId="5" fillId="0" borderId="18" xfId="0" applyNumberFormat="1" applyFont="1" applyFill="1" applyBorder="1" applyAlignment="1">
      <alignment vertical="top" shrinkToFit="1"/>
    </xf>
    <xf numFmtId="166" fontId="10" fillId="0" borderId="34" xfId="2" applyNumberFormat="1" applyFont="1" applyFill="1" applyBorder="1" applyAlignment="1">
      <alignment horizontal="right"/>
    </xf>
    <xf numFmtId="4" fontId="5" fillId="0" borderId="37" xfId="0" applyNumberFormat="1" applyFont="1" applyFill="1" applyBorder="1" applyAlignment="1">
      <alignment vertical="top" shrinkToFit="1"/>
    </xf>
    <xf numFmtId="0" fontId="2" fillId="2" borderId="0" xfId="0" applyFont="1" applyFill="1" applyAlignment="1">
      <alignment horizontal="left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49" fontId="0" fillId="0" borderId="3" xfId="0" applyNumberFormat="1" applyBorder="1" applyAlignment="1">
      <alignment vertical="center" shrinkToFit="1"/>
    </xf>
    <xf numFmtId="49" fontId="0" fillId="0" borderId="7" xfId="0" applyNumberFormat="1" applyBorder="1" applyAlignment="1">
      <alignment vertical="center" shrinkToFit="1"/>
    </xf>
    <xf numFmtId="0" fontId="3" fillId="0" borderId="0" xfId="0" applyFont="1" applyAlignment="1">
      <alignment horizontal="center"/>
    </xf>
    <xf numFmtId="49" fontId="0" fillId="0" borderId="3" xfId="0" applyNumberForma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7" xfId="0" applyBorder="1" applyAlignment="1">
      <alignment vertical="center"/>
    </xf>
    <xf numFmtId="49" fontId="0" fillId="3" borderId="3" xfId="0" applyNumberFormat="1" applyFill="1" applyBorder="1" applyAlignment="1">
      <alignment vertical="center"/>
    </xf>
    <xf numFmtId="0" fontId="0" fillId="3" borderId="3" xfId="0" applyFill="1" applyBorder="1" applyAlignment="1">
      <alignment vertical="center"/>
    </xf>
    <xf numFmtId="0" fontId="0" fillId="3" borderId="7" xfId="0" applyFill="1" applyBorder="1" applyAlignment="1">
      <alignment vertical="center"/>
    </xf>
    <xf numFmtId="49" fontId="12" fillId="0" borderId="28" xfId="2" applyNumberFormat="1" applyFont="1" applyFill="1" applyBorder="1" applyAlignment="1">
      <alignment horizontal="left" wrapText="1"/>
    </xf>
    <xf numFmtId="49" fontId="10" fillId="0" borderId="9" xfId="2" applyNumberFormat="1" applyFont="1" applyFill="1" applyBorder="1" applyAlignment="1">
      <alignment horizontal="left" vertical="top"/>
    </xf>
    <xf numFmtId="49" fontId="10" fillId="0" borderId="38" xfId="2" applyNumberFormat="1" applyFont="1" applyFill="1" applyBorder="1" applyAlignment="1">
      <alignment horizontal="center" shrinkToFit="1"/>
    </xf>
    <xf numFmtId="0" fontId="10" fillId="0" borderId="22" xfId="2" applyFont="1" applyFill="1" applyBorder="1" applyAlignment="1">
      <alignment vertical="top" wrapText="1"/>
    </xf>
    <xf numFmtId="49" fontId="5" fillId="0" borderId="31" xfId="0" applyNumberFormat="1" applyFont="1" applyFill="1" applyBorder="1" applyAlignment="1">
      <alignment horizontal="left" vertical="top" wrapText="1"/>
    </xf>
  </cellXfs>
  <cellStyles count="4">
    <cellStyle name="Excel Built-in Normal" xfId="3"/>
    <cellStyle name="Normální" xfId="0" builtinId="0"/>
    <cellStyle name="normální 2" xfId="1"/>
    <cellStyle name="normální_POL.XL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6" t="s">
        <v>8</v>
      </c>
    </row>
    <row r="2" spans="1:7" ht="57.75" customHeight="1" x14ac:dyDescent="0.2">
      <c r="A2" s="146" t="s">
        <v>9</v>
      </c>
      <c r="B2" s="146"/>
      <c r="C2" s="146"/>
      <c r="D2" s="146"/>
      <c r="E2" s="146"/>
      <c r="F2" s="146"/>
      <c r="G2" s="14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1" customWidth="1"/>
    <col min="2" max="2" width="14.42578125" style="1" customWidth="1"/>
    <col min="3" max="3" width="38.28515625" style="5" customWidth="1"/>
    <col min="4" max="4" width="4.5703125" style="1" customWidth="1"/>
    <col min="5" max="5" width="10.5703125" style="1" customWidth="1"/>
    <col min="6" max="6" width="9.85546875" style="1" customWidth="1"/>
    <col min="7" max="7" width="12.7109375" style="1" customWidth="1"/>
    <col min="8" max="16384" width="9.140625" style="1"/>
  </cols>
  <sheetData>
    <row r="1" spans="1:7" ht="15.75" x14ac:dyDescent="0.2">
      <c r="A1" s="147" t="s">
        <v>0</v>
      </c>
      <c r="B1" s="147"/>
      <c r="C1" s="148"/>
      <c r="D1" s="147"/>
      <c r="E1" s="147"/>
      <c r="F1" s="147"/>
      <c r="G1" s="147"/>
    </row>
    <row r="2" spans="1:7" ht="24.95" customHeight="1" x14ac:dyDescent="0.2">
      <c r="A2" s="8" t="s">
        <v>1</v>
      </c>
      <c r="B2" s="7"/>
      <c r="C2" s="149"/>
      <c r="D2" s="149"/>
      <c r="E2" s="149"/>
      <c r="F2" s="149"/>
      <c r="G2" s="150"/>
    </row>
    <row r="3" spans="1:7" ht="24.95" customHeight="1" x14ac:dyDescent="0.2">
      <c r="A3" s="8" t="s">
        <v>2</v>
      </c>
      <c r="B3" s="7"/>
      <c r="C3" s="149"/>
      <c r="D3" s="149"/>
      <c r="E3" s="149"/>
      <c r="F3" s="149"/>
      <c r="G3" s="150"/>
    </row>
    <row r="4" spans="1:7" ht="24.95" customHeight="1" x14ac:dyDescent="0.2">
      <c r="A4" s="8" t="s">
        <v>3</v>
      </c>
      <c r="B4" s="7"/>
      <c r="C4" s="149"/>
      <c r="D4" s="149"/>
      <c r="E4" s="149"/>
      <c r="F4" s="149"/>
      <c r="G4" s="150"/>
    </row>
    <row r="5" spans="1:7" x14ac:dyDescent="0.2">
      <c r="B5" s="2"/>
      <c r="C5" s="3"/>
      <c r="D5" s="4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X4954"/>
  <sheetViews>
    <sheetView tabSelected="1" zoomScaleNormal="100" workbookViewId="0">
      <pane xSplit="1" topLeftCell="B1" activePane="topRight" state="frozen"/>
      <selection activeCell="A8" sqref="A8"/>
      <selection pane="topRight" activeCell="X32" sqref="X32"/>
    </sheetView>
  </sheetViews>
  <sheetFormatPr defaultRowHeight="12.75" outlineLevelRow="1" x14ac:dyDescent="0.2"/>
  <cols>
    <col min="1" max="1" width="3.42578125" customWidth="1"/>
    <col min="2" max="2" width="11.7109375" style="9" customWidth="1"/>
    <col min="3" max="3" width="38.28515625" style="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4" max="25" width="9.140625" style="38"/>
    <col min="26" max="26" width="0" style="38" hidden="1" customWidth="1"/>
    <col min="27" max="27" width="9.140625" style="38"/>
    <col min="28" max="38" width="0" style="38" hidden="1" customWidth="1"/>
    <col min="39" max="102" width="9.140625" style="38"/>
  </cols>
  <sheetData>
    <row r="1" spans="1:57" ht="15.75" customHeight="1" x14ac:dyDescent="0.25">
      <c r="A1" s="151" t="s">
        <v>0</v>
      </c>
      <c r="B1" s="151"/>
      <c r="C1" s="151"/>
      <c r="D1" s="151"/>
      <c r="E1" s="151"/>
      <c r="F1" s="151"/>
      <c r="G1" s="151"/>
      <c r="AD1" s="38" t="s">
        <v>34</v>
      </c>
    </row>
    <row r="2" spans="1:57" ht="24.95" customHeight="1" x14ac:dyDescent="0.2">
      <c r="A2" s="11" t="s">
        <v>1</v>
      </c>
      <c r="B2" s="7" t="s">
        <v>10</v>
      </c>
      <c r="C2" s="152" t="s">
        <v>150</v>
      </c>
      <c r="D2" s="153"/>
      <c r="E2" s="153"/>
      <c r="F2" s="153"/>
      <c r="G2" s="154"/>
      <c r="AD2" s="38" t="s">
        <v>35</v>
      </c>
    </row>
    <row r="3" spans="1:57" ht="24.95" customHeight="1" x14ac:dyDescent="0.2">
      <c r="A3" s="11" t="s">
        <v>2</v>
      </c>
      <c r="B3" s="7" t="s">
        <v>11</v>
      </c>
      <c r="C3" s="152" t="s">
        <v>149</v>
      </c>
      <c r="D3" s="153"/>
      <c r="E3" s="153"/>
      <c r="F3" s="153"/>
      <c r="G3" s="154"/>
      <c r="Z3" s="80" t="s">
        <v>35</v>
      </c>
      <c r="AD3" s="38" t="s">
        <v>36</v>
      </c>
    </row>
    <row r="4" spans="1:57" ht="24.95" customHeight="1" x14ac:dyDescent="0.2">
      <c r="A4" s="12" t="s">
        <v>3</v>
      </c>
      <c r="B4" s="13" t="s">
        <v>12</v>
      </c>
      <c r="C4" s="155" t="s">
        <v>151</v>
      </c>
      <c r="D4" s="156"/>
      <c r="E4" s="156"/>
      <c r="F4" s="156"/>
      <c r="G4" s="157"/>
      <c r="AD4" s="38" t="s">
        <v>37</v>
      </c>
    </row>
    <row r="5" spans="1:57" x14ac:dyDescent="0.2">
      <c r="D5" s="10"/>
    </row>
    <row r="6" spans="1:57" ht="38.25" x14ac:dyDescent="0.2">
      <c r="A6" s="15" t="s">
        <v>38</v>
      </c>
      <c r="B6" s="17" t="s">
        <v>39</v>
      </c>
      <c r="C6" s="17" t="s">
        <v>40</v>
      </c>
      <c r="D6" s="16" t="s">
        <v>41</v>
      </c>
      <c r="E6" s="15" t="s">
        <v>42</v>
      </c>
      <c r="F6" s="14" t="s">
        <v>43</v>
      </c>
      <c r="G6" s="15" t="s">
        <v>5</v>
      </c>
      <c r="H6" s="18" t="s">
        <v>6</v>
      </c>
      <c r="I6" s="18" t="s">
        <v>44</v>
      </c>
      <c r="J6" s="18" t="s">
        <v>7</v>
      </c>
      <c r="K6" s="18" t="s">
        <v>45</v>
      </c>
      <c r="L6" s="18" t="s">
        <v>46</v>
      </c>
      <c r="M6" s="18" t="s">
        <v>47</v>
      </c>
      <c r="N6" s="18" t="s">
        <v>48</v>
      </c>
      <c r="O6" s="18" t="s">
        <v>49</v>
      </c>
      <c r="P6" s="18" t="s">
        <v>50</v>
      </c>
      <c r="Q6" s="18" t="s">
        <v>51</v>
      </c>
      <c r="R6" s="18" t="s">
        <v>52</v>
      </c>
      <c r="S6" s="18" t="s">
        <v>53</v>
      </c>
      <c r="T6" s="18" t="s">
        <v>54</v>
      </c>
      <c r="U6" s="18" t="s">
        <v>55</v>
      </c>
      <c r="V6" s="18" t="s">
        <v>56</v>
      </c>
      <c r="W6" s="18" t="s">
        <v>57</v>
      </c>
    </row>
    <row r="7" spans="1:57" hidden="1" x14ac:dyDescent="0.2">
      <c r="A7" s="1"/>
      <c r="B7" s="2"/>
      <c r="C7" s="2"/>
      <c r="D7" s="4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</row>
    <row r="8" spans="1:57" s="38" customFormat="1" x14ac:dyDescent="0.2">
      <c r="A8" s="73" t="s">
        <v>58</v>
      </c>
      <c r="B8" s="74" t="s">
        <v>15</v>
      </c>
      <c r="C8" s="75" t="s">
        <v>16</v>
      </c>
      <c r="D8" s="76"/>
      <c r="E8" s="77"/>
      <c r="F8" s="78"/>
      <c r="G8" s="79">
        <f>SUM(G9:G34)</f>
        <v>0</v>
      </c>
      <c r="H8" s="36"/>
      <c r="I8" s="36">
        <f>SUM(I11:I35)</f>
        <v>0</v>
      </c>
      <c r="J8" s="36"/>
      <c r="K8" s="36">
        <f>SUM(K11:K35)</f>
        <v>54932.78</v>
      </c>
      <c r="L8" s="36"/>
      <c r="M8" s="36">
        <f>SUM(M11:M35)</f>
        <v>0</v>
      </c>
      <c r="N8" s="36"/>
      <c r="O8" s="36">
        <f>SUM(O11:O35)</f>
        <v>0</v>
      </c>
      <c r="P8" s="36"/>
      <c r="Q8" s="36">
        <f>SUM(Q11:Q35)</f>
        <v>112.78</v>
      </c>
      <c r="R8" s="36"/>
      <c r="S8" s="36"/>
      <c r="T8" s="36"/>
      <c r="U8" s="36"/>
      <c r="V8" s="36">
        <f>SUM(V11:V35)</f>
        <v>97.280000000000015</v>
      </c>
      <c r="W8" s="36"/>
      <c r="AD8" s="38" t="s">
        <v>59</v>
      </c>
    </row>
    <row r="9" spans="1:57" s="38" customFormat="1" x14ac:dyDescent="0.2">
      <c r="A9" s="29"/>
      <c r="B9" s="101" t="s">
        <v>143</v>
      </c>
      <c r="C9" s="102" t="s">
        <v>144</v>
      </c>
      <c r="D9" s="103" t="s">
        <v>71</v>
      </c>
      <c r="E9" s="104">
        <v>21</v>
      </c>
      <c r="F9" s="104"/>
      <c r="G9" s="105">
        <f>E9*F9</f>
        <v>0</v>
      </c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</row>
    <row r="10" spans="1:57" s="38" customFormat="1" x14ac:dyDescent="0.2">
      <c r="A10" s="29"/>
      <c r="B10" s="106"/>
      <c r="C10" s="158" t="s">
        <v>195</v>
      </c>
      <c r="D10" s="158"/>
      <c r="E10" s="107">
        <v>21</v>
      </c>
      <c r="F10" s="108"/>
      <c r="G10" s="109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1:57" s="38" customFormat="1" outlineLevel="1" x14ac:dyDescent="0.2">
      <c r="A11" s="48"/>
      <c r="B11" s="49" t="s">
        <v>60</v>
      </c>
      <c r="C11" s="50" t="s">
        <v>61</v>
      </c>
      <c r="D11" s="51" t="s">
        <v>62</v>
      </c>
      <c r="E11" s="52">
        <v>130</v>
      </c>
      <c r="F11" s="53"/>
      <c r="G11" s="54">
        <f>E11*F11</f>
        <v>0</v>
      </c>
      <c r="H11" s="46">
        <v>0</v>
      </c>
      <c r="I11" s="46">
        <f>ROUND(E11*H11,2)</f>
        <v>0</v>
      </c>
      <c r="J11" s="46">
        <v>51.4</v>
      </c>
      <c r="K11" s="46">
        <f>ROUND(E11*J11,2)</f>
        <v>6682</v>
      </c>
      <c r="L11" s="46">
        <v>21</v>
      </c>
      <c r="M11" s="46">
        <f>G11*(1+L11/100)</f>
        <v>0</v>
      </c>
      <c r="N11" s="46">
        <v>0</v>
      </c>
      <c r="O11" s="46">
        <f>ROUND(E11*N11,2)</f>
        <v>0</v>
      </c>
      <c r="P11" s="46">
        <v>0.13800000000000001</v>
      </c>
      <c r="Q11" s="46">
        <f>ROUND(E11*P11,2)</f>
        <v>17.940000000000001</v>
      </c>
      <c r="R11" s="46"/>
      <c r="S11" s="46" t="s">
        <v>63</v>
      </c>
      <c r="T11" s="46" t="s">
        <v>63</v>
      </c>
      <c r="U11" s="46">
        <v>0.16</v>
      </c>
      <c r="V11" s="46">
        <f>ROUND(E11*U11,2)</f>
        <v>20.8</v>
      </c>
      <c r="W11" s="46"/>
      <c r="X11" s="47"/>
      <c r="Y11" s="47"/>
      <c r="Z11" s="47"/>
      <c r="AA11" s="47"/>
      <c r="AB11" s="47"/>
      <c r="AC11" s="47"/>
      <c r="AD11" s="47" t="s">
        <v>64</v>
      </c>
      <c r="AE11" s="47"/>
      <c r="AF11" s="47"/>
      <c r="AG11" s="47"/>
      <c r="AH11" s="47"/>
      <c r="AI11" s="47"/>
      <c r="AJ11" s="47"/>
      <c r="AK11" s="47"/>
      <c r="AL11" s="47"/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</row>
    <row r="12" spans="1:57" s="38" customFormat="1" outlineLevel="1" x14ac:dyDescent="0.2">
      <c r="A12" s="68"/>
      <c r="B12" s="56"/>
      <c r="C12" s="57" t="s">
        <v>140</v>
      </c>
      <c r="D12" s="58"/>
      <c r="E12" s="59">
        <v>130</v>
      </c>
      <c r="F12" s="46"/>
      <c r="G12" s="54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7"/>
      <c r="Y12" s="47"/>
      <c r="Z12" s="47"/>
      <c r="AA12" s="47"/>
      <c r="AB12" s="47"/>
      <c r="AC12" s="47"/>
      <c r="AD12" s="47" t="s">
        <v>65</v>
      </c>
      <c r="AE12" s="47">
        <v>0</v>
      </c>
      <c r="AF12" s="47"/>
      <c r="AG12" s="47"/>
      <c r="AH12" s="47"/>
      <c r="AI12" s="47"/>
      <c r="AJ12" s="47"/>
      <c r="AK12" s="47"/>
      <c r="AL12" s="47"/>
      <c r="AM12" s="47"/>
      <c r="AN12" s="47"/>
      <c r="AO12" s="47"/>
      <c r="AP12" s="47"/>
      <c r="AQ12" s="47"/>
      <c r="AR12" s="47"/>
      <c r="AS12" s="47"/>
      <c r="AT12" s="47"/>
      <c r="AU12" s="47"/>
      <c r="AV12" s="47"/>
      <c r="AW12" s="47"/>
      <c r="AX12" s="47"/>
      <c r="AY12" s="47"/>
      <c r="AZ12" s="47"/>
      <c r="BA12" s="47"/>
      <c r="BB12" s="47"/>
      <c r="BC12" s="47"/>
      <c r="BD12" s="47"/>
      <c r="BE12" s="47"/>
    </row>
    <row r="13" spans="1:57" s="38" customFormat="1" outlineLevel="1" x14ac:dyDescent="0.2">
      <c r="A13" s="48"/>
      <c r="B13" s="49" t="s">
        <v>127</v>
      </c>
      <c r="C13" s="50" t="s">
        <v>126</v>
      </c>
      <c r="D13" s="51" t="s">
        <v>62</v>
      </c>
      <c r="E13" s="52">
        <v>130</v>
      </c>
      <c r="F13" s="53"/>
      <c r="G13" s="54">
        <f t="shared" ref="G13:G34" si="0">E13*F13</f>
        <v>0</v>
      </c>
      <c r="H13" s="46">
        <v>0</v>
      </c>
      <c r="I13" s="46">
        <f>ROUND(E13*H13,2)</f>
        <v>0</v>
      </c>
      <c r="J13" s="46">
        <v>31.3</v>
      </c>
      <c r="K13" s="46">
        <f>ROUND(E13*J13,2)</f>
        <v>4069</v>
      </c>
      <c r="L13" s="46">
        <v>21</v>
      </c>
      <c r="M13" s="46">
        <f>G13*(1+L13/100)</f>
        <v>0</v>
      </c>
      <c r="N13" s="46">
        <v>0</v>
      </c>
      <c r="O13" s="46">
        <f>ROUND(E13*N13,2)</f>
        <v>0</v>
      </c>
      <c r="P13" s="46">
        <v>0.55000000000000004</v>
      </c>
      <c r="Q13" s="46">
        <f>ROUND(E13*P13,2)</f>
        <v>71.5</v>
      </c>
      <c r="R13" s="46"/>
      <c r="S13" s="46" t="s">
        <v>63</v>
      </c>
      <c r="T13" s="46" t="s">
        <v>63</v>
      </c>
      <c r="U13" s="46">
        <v>6.3E-2</v>
      </c>
      <c r="V13" s="46">
        <f>ROUND(E13*U13,2)</f>
        <v>8.19</v>
      </c>
      <c r="W13" s="46"/>
      <c r="X13" s="47"/>
      <c r="Y13" s="47"/>
      <c r="Z13" s="47"/>
      <c r="AA13" s="47"/>
      <c r="AB13" s="47"/>
      <c r="AC13" s="47"/>
      <c r="AD13" s="47" t="s">
        <v>64</v>
      </c>
      <c r="AE13" s="47"/>
      <c r="AF13" s="47"/>
      <c r="AG13" s="47"/>
      <c r="AH13" s="47"/>
      <c r="AI13" s="47"/>
      <c r="AJ13" s="47"/>
      <c r="AK13" s="47"/>
      <c r="AL13" s="47"/>
      <c r="AM13" s="47"/>
      <c r="AN13" s="47"/>
      <c r="AO13" s="47"/>
      <c r="AP13" s="47"/>
      <c r="AQ13" s="47"/>
      <c r="AR13" s="47"/>
      <c r="AS13" s="47"/>
      <c r="AT13" s="47"/>
      <c r="AU13" s="47"/>
      <c r="AV13" s="47"/>
      <c r="AW13" s="47"/>
      <c r="AX13" s="47"/>
      <c r="AY13" s="47"/>
      <c r="AZ13" s="47"/>
      <c r="BA13" s="47"/>
      <c r="BB13" s="47"/>
      <c r="BC13" s="47"/>
      <c r="BD13" s="47"/>
      <c r="BE13" s="47"/>
    </row>
    <row r="14" spans="1:57" s="38" customFormat="1" outlineLevel="1" x14ac:dyDescent="0.2">
      <c r="A14" s="68"/>
      <c r="B14" s="56"/>
      <c r="C14" s="57" t="s">
        <v>141</v>
      </c>
      <c r="D14" s="58"/>
      <c r="E14" s="59">
        <v>130</v>
      </c>
      <c r="F14" s="46"/>
      <c r="G14" s="54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7"/>
      <c r="Y14" s="47"/>
      <c r="Z14" s="47"/>
      <c r="AA14" s="47"/>
      <c r="AB14" s="47"/>
      <c r="AC14" s="47"/>
      <c r="AD14" s="47" t="s">
        <v>65</v>
      </c>
      <c r="AE14" s="47">
        <v>0</v>
      </c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7"/>
      <c r="AZ14" s="47"/>
      <c r="BA14" s="47"/>
      <c r="BB14" s="47"/>
      <c r="BC14" s="47"/>
      <c r="BD14" s="47"/>
      <c r="BE14" s="47"/>
    </row>
    <row r="15" spans="1:57" s="38" customFormat="1" outlineLevel="1" x14ac:dyDescent="0.2">
      <c r="A15" s="48"/>
      <c r="B15" s="49" t="s">
        <v>66</v>
      </c>
      <c r="C15" s="50" t="s">
        <v>67</v>
      </c>
      <c r="D15" s="51" t="s">
        <v>68</v>
      </c>
      <c r="E15" s="52">
        <v>111</v>
      </c>
      <c r="F15" s="53"/>
      <c r="G15" s="54">
        <f t="shared" si="0"/>
        <v>0</v>
      </c>
      <c r="H15" s="46">
        <v>0</v>
      </c>
      <c r="I15" s="46">
        <f>ROUND(E15*H15,2)</f>
        <v>0</v>
      </c>
      <c r="J15" s="46">
        <v>55.9</v>
      </c>
      <c r="K15" s="46">
        <f>ROUND(E15*J15,2)</f>
        <v>6204.9</v>
      </c>
      <c r="L15" s="46">
        <v>21</v>
      </c>
      <c r="M15" s="46">
        <f>G15*(1+L15/100)</f>
        <v>0</v>
      </c>
      <c r="N15" s="46">
        <v>0</v>
      </c>
      <c r="O15" s="46">
        <f>ROUND(E15*N15,2)</f>
        <v>0</v>
      </c>
      <c r="P15" s="46">
        <v>0.125</v>
      </c>
      <c r="Q15" s="46">
        <f>ROUND(E15*P15,2)</f>
        <v>13.88</v>
      </c>
      <c r="R15" s="46"/>
      <c r="S15" s="46" t="s">
        <v>63</v>
      </c>
      <c r="T15" s="46" t="s">
        <v>63</v>
      </c>
      <c r="U15" s="46">
        <v>0.08</v>
      </c>
      <c r="V15" s="46">
        <f>ROUND(E15*U15,2)</f>
        <v>8.8800000000000008</v>
      </c>
      <c r="W15" s="46"/>
      <c r="X15" s="47"/>
      <c r="Y15" s="47"/>
      <c r="Z15" s="47"/>
      <c r="AA15" s="47"/>
      <c r="AB15" s="47"/>
      <c r="AC15" s="47"/>
      <c r="AD15" s="47" t="s">
        <v>64</v>
      </c>
      <c r="AE15" s="47"/>
      <c r="AF15" s="47"/>
      <c r="AG15" s="47"/>
      <c r="AH15" s="47"/>
      <c r="AI15" s="47"/>
      <c r="AJ15" s="47"/>
      <c r="AK15" s="47"/>
      <c r="AL15" s="47"/>
      <c r="AM15" s="47"/>
      <c r="AN15" s="47"/>
      <c r="AO15" s="47"/>
      <c r="AP15" s="47"/>
      <c r="AQ15" s="47"/>
      <c r="AR15" s="47"/>
      <c r="AS15" s="47"/>
      <c r="AT15" s="47"/>
      <c r="AU15" s="47"/>
      <c r="AV15" s="47"/>
      <c r="AW15" s="47"/>
      <c r="AX15" s="47"/>
      <c r="AY15" s="47"/>
      <c r="AZ15" s="47"/>
      <c r="BA15" s="47"/>
      <c r="BB15" s="47"/>
      <c r="BC15" s="47"/>
      <c r="BD15" s="47"/>
      <c r="BE15" s="47"/>
    </row>
    <row r="16" spans="1:57" s="38" customFormat="1" outlineLevel="1" x14ac:dyDescent="0.2">
      <c r="A16" s="68"/>
      <c r="B16" s="56"/>
      <c r="C16" s="57" t="s">
        <v>142</v>
      </c>
      <c r="D16" s="58"/>
      <c r="E16" s="59">
        <v>111</v>
      </c>
      <c r="F16" s="46"/>
      <c r="G16" s="54"/>
      <c r="H16" s="46"/>
      <c r="I16" s="46"/>
      <c r="J16" s="4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7"/>
      <c r="Y16" s="47"/>
      <c r="Z16" s="47"/>
      <c r="AA16" s="47"/>
      <c r="AB16" s="47"/>
      <c r="AC16" s="47"/>
      <c r="AD16" s="47" t="s">
        <v>65</v>
      </c>
      <c r="AE16" s="47">
        <v>0</v>
      </c>
      <c r="AF16" s="47"/>
      <c r="AG16" s="47"/>
      <c r="AH16" s="47"/>
      <c r="AI16" s="47"/>
      <c r="AJ16" s="47"/>
      <c r="AK16" s="47"/>
      <c r="AL16" s="47"/>
      <c r="AM16" s="47"/>
      <c r="AN16" s="47"/>
      <c r="AO16" s="47"/>
      <c r="AP16" s="47"/>
      <c r="AQ16" s="47"/>
      <c r="AR16" s="47"/>
      <c r="AS16" s="47"/>
      <c r="AT16" s="47"/>
      <c r="AU16" s="47"/>
      <c r="AV16" s="47"/>
      <c r="AW16" s="47"/>
      <c r="AX16" s="47"/>
      <c r="AY16" s="47"/>
      <c r="AZ16" s="47"/>
      <c r="BA16" s="47"/>
      <c r="BB16" s="47"/>
      <c r="BC16" s="47"/>
      <c r="BD16" s="47"/>
      <c r="BE16" s="47"/>
    </row>
    <row r="17" spans="1:57" s="38" customFormat="1" outlineLevel="1" x14ac:dyDescent="0.2">
      <c r="A17" s="48"/>
      <c r="B17" s="49" t="s">
        <v>69</v>
      </c>
      <c r="C17" s="50" t="s">
        <v>70</v>
      </c>
      <c r="D17" s="51" t="s">
        <v>71</v>
      </c>
      <c r="E17" s="52">
        <v>25.5</v>
      </c>
      <c r="F17" s="53"/>
      <c r="G17" s="54">
        <f t="shared" si="0"/>
        <v>0</v>
      </c>
      <c r="H17" s="46">
        <v>0</v>
      </c>
      <c r="I17" s="46">
        <f>ROUND(E17*H17,2)</f>
        <v>0</v>
      </c>
      <c r="J17" s="46">
        <v>164.5</v>
      </c>
      <c r="K17" s="46">
        <f>ROUND(E17*J17,2)</f>
        <v>4194.75</v>
      </c>
      <c r="L17" s="46">
        <v>21</v>
      </c>
      <c r="M17" s="46">
        <f>G17*(1+L17/100)</f>
        <v>0</v>
      </c>
      <c r="N17" s="46">
        <v>0</v>
      </c>
      <c r="O17" s="46">
        <f>ROUND(E17*N17,2)</f>
        <v>0</v>
      </c>
      <c r="P17" s="46">
        <v>0</v>
      </c>
      <c r="Q17" s="46">
        <f>ROUND(E17*P17,2)</f>
        <v>0</v>
      </c>
      <c r="R17" s="46"/>
      <c r="S17" s="46" t="s">
        <v>63</v>
      </c>
      <c r="T17" s="46" t="s">
        <v>63</v>
      </c>
      <c r="U17" s="46">
        <v>0.36799999999999999</v>
      </c>
      <c r="V17" s="46">
        <f>ROUND(E17*U17,2)</f>
        <v>9.3800000000000008</v>
      </c>
      <c r="W17" s="46"/>
      <c r="X17" s="47"/>
      <c r="Y17" s="47"/>
      <c r="Z17" s="47"/>
      <c r="AA17" s="47"/>
      <c r="AB17" s="47"/>
      <c r="AC17" s="47"/>
      <c r="AD17" s="47" t="s">
        <v>64</v>
      </c>
      <c r="AE17" s="47"/>
      <c r="AF17" s="47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</row>
    <row r="18" spans="1:57" s="38" customFormat="1" ht="22.5" outlineLevel="1" x14ac:dyDescent="0.2">
      <c r="A18" s="68"/>
      <c r="B18" s="56"/>
      <c r="C18" s="57" t="s">
        <v>197</v>
      </c>
      <c r="D18" s="58"/>
      <c r="E18" s="59">
        <v>25.5</v>
      </c>
      <c r="F18" s="46"/>
      <c r="G18" s="94"/>
      <c r="H18" s="46"/>
      <c r="I18" s="46"/>
      <c r="J18" s="4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7"/>
      <c r="Y18" s="47"/>
      <c r="Z18" s="47"/>
      <c r="AA18" s="47"/>
      <c r="AB18" s="47"/>
      <c r="AC18" s="47"/>
      <c r="AD18" s="47" t="s">
        <v>65</v>
      </c>
      <c r="AE18" s="47">
        <v>0</v>
      </c>
      <c r="AF18" s="47"/>
      <c r="AG18" s="47"/>
      <c r="AH18" s="47"/>
      <c r="AI18" s="47"/>
      <c r="AJ18" s="47"/>
      <c r="AK18" s="47"/>
      <c r="AL18" s="47"/>
      <c r="AM18" s="47"/>
      <c r="AN18" s="47"/>
      <c r="AO18" s="47"/>
      <c r="AP18" s="47"/>
      <c r="AQ18" s="47"/>
      <c r="AR18" s="47"/>
      <c r="AS18" s="47"/>
      <c r="AT18" s="47"/>
      <c r="AU18" s="47"/>
      <c r="AV18" s="47"/>
      <c r="AW18" s="47"/>
      <c r="AX18" s="47"/>
      <c r="AY18" s="47"/>
      <c r="AZ18" s="47"/>
      <c r="BA18" s="47"/>
      <c r="BB18" s="47"/>
      <c r="BC18" s="47"/>
      <c r="BD18" s="47"/>
      <c r="BE18" s="47"/>
    </row>
    <row r="19" spans="1:57" s="38" customFormat="1" outlineLevel="1" x14ac:dyDescent="0.2">
      <c r="A19" s="68"/>
      <c r="B19" s="56"/>
      <c r="C19" s="57" t="s">
        <v>72</v>
      </c>
      <c r="D19" s="58"/>
      <c r="E19" s="59"/>
      <c r="F19" s="46"/>
      <c r="G19" s="8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7"/>
      <c r="Y19" s="47"/>
      <c r="Z19" s="47"/>
      <c r="AA19" s="47"/>
      <c r="AB19" s="47"/>
      <c r="AC19" s="47"/>
      <c r="AD19" s="47" t="s">
        <v>65</v>
      </c>
      <c r="AE19" s="47">
        <v>0</v>
      </c>
      <c r="AF19" s="47"/>
      <c r="AG19" s="47"/>
      <c r="AH19" s="47"/>
      <c r="AI19" s="47"/>
      <c r="AJ19" s="47"/>
      <c r="AK19" s="47"/>
      <c r="AL19" s="47"/>
      <c r="AM19" s="47"/>
      <c r="AN19" s="47"/>
      <c r="AO19" s="47"/>
      <c r="AP19" s="47"/>
      <c r="AQ19" s="47"/>
      <c r="AR19" s="47"/>
      <c r="AS19" s="47"/>
      <c r="AT19" s="47"/>
      <c r="AU19" s="47"/>
      <c r="AV19" s="47"/>
      <c r="AW19" s="47"/>
      <c r="AX19" s="47"/>
      <c r="AY19" s="47"/>
      <c r="AZ19" s="47"/>
      <c r="BA19" s="47"/>
      <c r="BB19" s="47"/>
      <c r="BC19" s="47"/>
      <c r="BD19" s="47"/>
      <c r="BE19" s="47"/>
    </row>
    <row r="20" spans="1:57" s="38" customFormat="1" outlineLevel="1" x14ac:dyDescent="0.2">
      <c r="A20" s="39"/>
      <c r="B20" s="40" t="s">
        <v>73</v>
      </c>
      <c r="C20" s="41" t="s">
        <v>74</v>
      </c>
      <c r="D20" s="42" t="s">
        <v>71</v>
      </c>
      <c r="E20" s="43">
        <v>25.5</v>
      </c>
      <c r="F20" s="44"/>
      <c r="G20" s="54">
        <f t="shared" si="0"/>
        <v>0</v>
      </c>
      <c r="H20" s="46">
        <v>0</v>
      </c>
      <c r="I20" s="46">
        <f>ROUND(E20*H20,2)</f>
        <v>0</v>
      </c>
      <c r="J20" s="46">
        <v>33.700000000000003</v>
      </c>
      <c r="K20" s="46">
        <f>ROUND(E20*J20,2)</f>
        <v>859.35</v>
      </c>
      <c r="L20" s="46">
        <v>21</v>
      </c>
      <c r="M20" s="46">
        <f>G20*(1+L20/100)</f>
        <v>0</v>
      </c>
      <c r="N20" s="46">
        <v>0</v>
      </c>
      <c r="O20" s="46">
        <f>ROUND(E20*N20,2)</f>
        <v>0</v>
      </c>
      <c r="P20" s="46">
        <v>0</v>
      </c>
      <c r="Q20" s="46">
        <f>ROUND(E20*P20,2)</f>
        <v>0</v>
      </c>
      <c r="R20" s="46"/>
      <c r="S20" s="46" t="s">
        <v>63</v>
      </c>
      <c r="T20" s="46" t="s">
        <v>63</v>
      </c>
      <c r="U20" s="46">
        <v>5.8000000000000003E-2</v>
      </c>
      <c r="V20" s="46">
        <f>ROUND(E20*U20,2)</f>
        <v>1.48</v>
      </c>
      <c r="W20" s="46"/>
      <c r="X20" s="47"/>
      <c r="Y20" s="47"/>
      <c r="Z20" s="47"/>
      <c r="AA20" s="47"/>
      <c r="AB20" s="47"/>
      <c r="AC20" s="47"/>
      <c r="AD20" s="47" t="s">
        <v>64</v>
      </c>
      <c r="AE20" s="47"/>
      <c r="AF20" s="47"/>
      <c r="AG20" s="47"/>
      <c r="AH20" s="47"/>
      <c r="AI20" s="47"/>
      <c r="AJ20" s="47"/>
      <c r="AK20" s="47"/>
      <c r="AL20" s="47"/>
      <c r="AM20" s="47"/>
      <c r="AN20" s="47"/>
      <c r="AO20" s="47"/>
      <c r="AP20" s="47"/>
      <c r="AQ20" s="47"/>
      <c r="AR20" s="47"/>
      <c r="AS20" s="47"/>
      <c r="AT20" s="47"/>
      <c r="AU20" s="47"/>
      <c r="AV20" s="47"/>
      <c r="AW20" s="47"/>
      <c r="AX20" s="47"/>
      <c r="AY20" s="47"/>
      <c r="AZ20" s="47"/>
      <c r="BA20" s="47"/>
      <c r="BB20" s="47"/>
      <c r="BC20" s="47"/>
      <c r="BD20" s="47"/>
      <c r="BE20" s="47"/>
    </row>
    <row r="21" spans="1:57" s="38" customFormat="1" ht="22.5" outlineLevel="1" x14ac:dyDescent="0.2">
      <c r="A21" s="48"/>
      <c r="B21" s="49" t="s">
        <v>75</v>
      </c>
      <c r="C21" s="50" t="s">
        <v>123</v>
      </c>
      <c r="D21" s="51" t="s">
        <v>71</v>
      </c>
      <c r="E21" s="52">
        <v>25.5</v>
      </c>
      <c r="F21" s="53"/>
      <c r="G21" s="54">
        <f t="shared" si="0"/>
        <v>0</v>
      </c>
      <c r="H21" s="46">
        <v>0</v>
      </c>
      <c r="I21" s="46">
        <f>ROUND(E21*H21,2)</f>
        <v>0</v>
      </c>
      <c r="J21" s="46">
        <v>121</v>
      </c>
      <c r="K21" s="46">
        <f>ROUND(E21*J21,2)</f>
        <v>3085.5</v>
      </c>
      <c r="L21" s="46">
        <v>21</v>
      </c>
      <c r="M21" s="46">
        <f>G21*(1+L21/100)</f>
        <v>0</v>
      </c>
      <c r="N21" s="46">
        <v>0</v>
      </c>
      <c r="O21" s="46">
        <f>ROUND(E21*N21,2)</f>
        <v>0</v>
      </c>
      <c r="P21" s="46">
        <v>0</v>
      </c>
      <c r="Q21" s="46">
        <f>ROUND(E21*P21,2)</f>
        <v>0</v>
      </c>
      <c r="R21" s="46"/>
      <c r="S21" s="46" t="s">
        <v>63</v>
      </c>
      <c r="T21" s="46" t="s">
        <v>63</v>
      </c>
      <c r="U21" s="46">
        <v>1.0999999999999999E-2</v>
      </c>
      <c r="V21" s="46">
        <f>ROUND(E21*U21,2)</f>
        <v>0.28000000000000003</v>
      </c>
      <c r="W21" s="46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  <c r="AL21" s="47"/>
      <c r="AM21" s="47"/>
      <c r="AN21" s="47"/>
      <c r="AO21" s="47"/>
      <c r="AP21" s="47"/>
      <c r="AQ21" s="47"/>
      <c r="AR21" s="47"/>
      <c r="AS21" s="47"/>
      <c r="AT21" s="47"/>
      <c r="AU21" s="47"/>
      <c r="AV21" s="47"/>
      <c r="AW21" s="47"/>
      <c r="AX21" s="47"/>
      <c r="AY21" s="47"/>
      <c r="AZ21" s="47"/>
      <c r="BA21" s="47"/>
      <c r="BB21" s="47"/>
      <c r="BC21" s="47"/>
      <c r="BD21" s="47"/>
      <c r="BE21" s="47"/>
    </row>
    <row r="22" spans="1:57" s="38" customFormat="1" outlineLevel="1" x14ac:dyDescent="0.2">
      <c r="A22" s="68"/>
      <c r="B22" s="159" t="s">
        <v>152</v>
      </c>
      <c r="C22" s="161" t="s">
        <v>153</v>
      </c>
      <c r="D22" s="160" t="s">
        <v>71</v>
      </c>
      <c r="E22" s="144">
        <v>21</v>
      </c>
      <c r="F22" s="145"/>
      <c r="G22" s="66">
        <f t="shared" si="0"/>
        <v>0</v>
      </c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7"/>
      <c r="Y22" s="47"/>
      <c r="Z22" s="47"/>
      <c r="AA22" s="47"/>
      <c r="AB22" s="47"/>
      <c r="AC22" s="47"/>
      <c r="AD22" s="47"/>
      <c r="AE22" s="47"/>
      <c r="AF22" s="47"/>
      <c r="AG22" s="47"/>
      <c r="AH22" s="47"/>
      <c r="AI22" s="47"/>
      <c r="AJ22" s="47"/>
      <c r="AK22" s="47"/>
      <c r="AL22" s="47"/>
      <c r="AM22" s="47"/>
      <c r="AN22" s="47"/>
      <c r="AO22" s="47"/>
      <c r="AP22" s="47"/>
      <c r="AQ22" s="47"/>
      <c r="AR22" s="47"/>
      <c r="AS22" s="47"/>
      <c r="AT22" s="47"/>
      <c r="AU22" s="47"/>
      <c r="AV22" s="47"/>
      <c r="AW22" s="47"/>
      <c r="AX22" s="47"/>
      <c r="AY22" s="47"/>
      <c r="AZ22" s="47"/>
      <c r="BA22" s="47"/>
      <c r="BB22" s="47"/>
      <c r="BC22" s="47"/>
      <c r="BD22" s="47"/>
      <c r="BE22" s="47"/>
    </row>
    <row r="23" spans="1:57" s="38" customFormat="1" outlineLevel="1" x14ac:dyDescent="0.2">
      <c r="A23" s="68"/>
      <c r="B23" s="140"/>
      <c r="C23" s="162" t="s">
        <v>154</v>
      </c>
      <c r="D23" s="141"/>
      <c r="E23" s="142"/>
      <c r="F23" s="121"/>
      <c r="G23" s="6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7"/>
      <c r="Y23" s="47"/>
      <c r="Z23" s="47"/>
      <c r="AA23" s="47"/>
      <c r="AB23" s="47"/>
      <c r="AC23" s="47"/>
      <c r="AD23" s="47"/>
      <c r="AE23" s="47"/>
      <c r="AF23" s="47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</row>
    <row r="24" spans="1:57" s="38" customFormat="1" outlineLevel="1" x14ac:dyDescent="0.2">
      <c r="A24" s="48"/>
      <c r="B24" s="49" t="s">
        <v>76</v>
      </c>
      <c r="C24" s="50" t="s">
        <v>122</v>
      </c>
      <c r="D24" s="51" t="s">
        <v>62</v>
      </c>
      <c r="E24" s="52">
        <v>162</v>
      </c>
      <c r="F24" s="53"/>
      <c r="G24" s="54">
        <f t="shared" si="0"/>
        <v>0</v>
      </c>
      <c r="H24" s="46">
        <v>0</v>
      </c>
      <c r="I24" s="46">
        <f>ROUND(E24*H24,2)</f>
        <v>0</v>
      </c>
      <c r="J24" s="46">
        <v>40</v>
      </c>
      <c r="K24" s="46">
        <f>ROUND(E24*J24,2)</f>
        <v>6480</v>
      </c>
      <c r="L24" s="46">
        <v>21</v>
      </c>
      <c r="M24" s="46">
        <f>G24*(1+L24/100)</f>
        <v>0</v>
      </c>
      <c r="N24" s="46">
        <v>0</v>
      </c>
      <c r="O24" s="46">
        <f>ROUND(E24*N24,2)</f>
        <v>0</v>
      </c>
      <c r="P24" s="46">
        <v>0</v>
      </c>
      <c r="Q24" s="46">
        <f>ROUND(E24*P24,2)</f>
        <v>0</v>
      </c>
      <c r="R24" s="46"/>
      <c r="S24" s="46" t="s">
        <v>63</v>
      </c>
      <c r="T24" s="46" t="s">
        <v>63</v>
      </c>
      <c r="U24" s="46">
        <v>9.6000000000000002E-2</v>
      </c>
      <c r="V24" s="46">
        <f>ROUND(E24*U24,2)</f>
        <v>15.55</v>
      </c>
      <c r="W24" s="46"/>
      <c r="X24" s="47"/>
      <c r="Y24" s="47"/>
      <c r="Z24" s="47"/>
      <c r="AA24" s="47"/>
      <c r="AB24" s="47"/>
      <c r="AC24" s="47"/>
      <c r="AD24" s="47" t="s">
        <v>64</v>
      </c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47"/>
      <c r="AR24" s="47"/>
      <c r="AS24" s="47"/>
      <c r="AT24" s="47"/>
      <c r="AU24" s="47"/>
      <c r="AV24" s="47"/>
      <c r="AW24" s="47"/>
      <c r="AX24" s="47"/>
      <c r="AY24" s="47"/>
      <c r="AZ24" s="47"/>
      <c r="BA24" s="47"/>
      <c r="BB24" s="47"/>
      <c r="BC24" s="47"/>
      <c r="BD24" s="47"/>
      <c r="BE24" s="47"/>
    </row>
    <row r="25" spans="1:57" s="38" customFormat="1" outlineLevel="1" x14ac:dyDescent="0.2">
      <c r="A25" s="68"/>
      <c r="B25" s="56"/>
      <c r="C25" s="57" t="s">
        <v>77</v>
      </c>
      <c r="D25" s="58"/>
      <c r="E25" s="59">
        <v>86</v>
      </c>
      <c r="F25" s="46"/>
      <c r="G25" s="54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7"/>
      <c r="Y25" s="47"/>
      <c r="Z25" s="47"/>
      <c r="AA25" s="47"/>
      <c r="AB25" s="47"/>
      <c r="AC25" s="47"/>
      <c r="AD25" s="47" t="s">
        <v>65</v>
      </c>
      <c r="AE25" s="47">
        <v>0</v>
      </c>
      <c r="AF25" s="47"/>
      <c r="AG25" s="47"/>
      <c r="AH25" s="47"/>
      <c r="AI25" s="47"/>
      <c r="AJ25" s="47"/>
      <c r="AK25" s="47"/>
      <c r="AL25" s="47"/>
      <c r="AM25" s="47"/>
      <c r="AN25" s="47"/>
      <c r="AO25" s="47"/>
      <c r="AP25" s="47"/>
      <c r="AQ25" s="47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47"/>
      <c r="BD25" s="47"/>
      <c r="BE25" s="47"/>
    </row>
    <row r="26" spans="1:57" s="38" customFormat="1" ht="12.75" customHeight="1" outlineLevel="1" x14ac:dyDescent="0.2">
      <c r="A26" s="68"/>
      <c r="B26" s="56"/>
      <c r="C26" s="57" t="s">
        <v>184</v>
      </c>
      <c r="D26" s="58"/>
      <c r="E26" s="59">
        <v>76</v>
      </c>
      <c r="F26" s="46"/>
      <c r="G26" s="54"/>
      <c r="H26" s="46"/>
      <c r="I26" s="46"/>
      <c r="J26" s="4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7"/>
      <c r="Y26" s="47"/>
      <c r="Z26" s="47"/>
      <c r="AA26" s="47"/>
      <c r="AB26" s="47"/>
      <c r="AC26" s="47"/>
      <c r="AD26" s="47" t="s">
        <v>65</v>
      </c>
      <c r="AE26" s="47">
        <v>0</v>
      </c>
      <c r="AF26" s="47"/>
      <c r="AG26" s="47"/>
      <c r="AH26" s="47"/>
      <c r="AI26" s="47"/>
      <c r="AJ26" s="47"/>
      <c r="AK26" s="47"/>
      <c r="AL26" s="47"/>
      <c r="AM26" s="47"/>
      <c r="AN26" s="47"/>
      <c r="AO26" s="47"/>
      <c r="AP26" s="47"/>
      <c r="AQ26" s="4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47"/>
      <c r="BD26" s="47"/>
      <c r="BE26" s="47"/>
    </row>
    <row r="27" spans="1:57" s="38" customFormat="1" outlineLevel="1" x14ac:dyDescent="0.2">
      <c r="A27" s="48"/>
      <c r="B27" s="49" t="s">
        <v>78</v>
      </c>
      <c r="C27" s="50" t="s">
        <v>128</v>
      </c>
      <c r="D27" s="51" t="s">
        <v>62</v>
      </c>
      <c r="E27" s="52">
        <v>215</v>
      </c>
      <c r="F27" s="53"/>
      <c r="G27" s="54">
        <f t="shared" si="0"/>
        <v>0</v>
      </c>
      <c r="H27" s="46">
        <v>0</v>
      </c>
      <c r="I27" s="46">
        <f>ROUND(E27*H27,2)</f>
        <v>0</v>
      </c>
      <c r="J27" s="46">
        <v>45.6</v>
      </c>
      <c r="K27" s="46">
        <f>ROUND(E27*J27,2)</f>
        <v>9804</v>
      </c>
      <c r="L27" s="46">
        <v>21</v>
      </c>
      <c r="M27" s="46">
        <f>G27*(1+L27/100)</f>
        <v>0</v>
      </c>
      <c r="N27" s="46">
        <v>0</v>
      </c>
      <c r="O27" s="46">
        <f>ROUND(E27*N27,2)</f>
        <v>0</v>
      </c>
      <c r="P27" s="46">
        <v>0</v>
      </c>
      <c r="Q27" s="46">
        <f>ROUND(E27*P27,2)</f>
        <v>0</v>
      </c>
      <c r="R27" s="46"/>
      <c r="S27" s="46" t="s">
        <v>63</v>
      </c>
      <c r="T27" s="46" t="s">
        <v>63</v>
      </c>
      <c r="U27" s="46">
        <v>0.107</v>
      </c>
      <c r="V27" s="46">
        <f>ROUND(E27*U27,2)</f>
        <v>23.01</v>
      </c>
      <c r="W27" s="46"/>
      <c r="X27" s="47"/>
      <c r="Y27" s="47"/>
      <c r="Z27" s="47"/>
      <c r="AA27" s="47"/>
      <c r="AB27" s="47"/>
      <c r="AC27" s="47"/>
      <c r="AD27" s="47" t="s">
        <v>64</v>
      </c>
      <c r="AE27" s="47"/>
      <c r="AF27" s="47"/>
      <c r="AG27" s="47"/>
      <c r="AH27" s="47"/>
      <c r="AI27" s="47"/>
      <c r="AJ27" s="47"/>
      <c r="AK27" s="47"/>
      <c r="AL27" s="47"/>
      <c r="AM27" s="47"/>
      <c r="AN27" s="47"/>
      <c r="AO27" s="47"/>
      <c r="AP27" s="47"/>
      <c r="AQ27" s="47"/>
      <c r="AR27" s="47"/>
      <c r="AS27" s="47"/>
      <c r="AT27" s="47"/>
      <c r="AU27" s="47"/>
      <c r="AV27" s="47"/>
      <c r="AW27" s="47"/>
      <c r="AX27" s="47"/>
      <c r="AY27" s="47"/>
      <c r="AZ27" s="47"/>
      <c r="BA27" s="47"/>
      <c r="BB27" s="47"/>
      <c r="BC27" s="47"/>
      <c r="BD27" s="47"/>
      <c r="BE27" s="47"/>
    </row>
    <row r="28" spans="1:57" s="38" customFormat="1" outlineLevel="1" x14ac:dyDescent="0.2">
      <c r="A28" s="68"/>
      <c r="B28" s="56"/>
      <c r="C28" s="57" t="s">
        <v>157</v>
      </c>
      <c r="D28" s="58"/>
      <c r="E28" s="59">
        <v>60</v>
      </c>
      <c r="F28" s="46"/>
      <c r="G28" s="54"/>
      <c r="H28" s="46"/>
      <c r="I28" s="46"/>
      <c r="J28" s="4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7"/>
      <c r="Y28" s="47"/>
      <c r="Z28" s="47"/>
      <c r="AA28" s="47"/>
      <c r="AB28" s="47"/>
      <c r="AC28" s="47"/>
      <c r="AD28" s="47" t="s">
        <v>65</v>
      </c>
      <c r="AE28" s="47">
        <v>0</v>
      </c>
      <c r="AF28" s="47"/>
      <c r="AG28" s="47"/>
      <c r="AH28" s="47"/>
      <c r="AI28" s="47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47"/>
      <c r="BB28" s="47"/>
      <c r="BC28" s="47"/>
      <c r="BD28" s="47"/>
      <c r="BE28" s="47"/>
    </row>
    <row r="29" spans="1:57" s="38" customFormat="1" ht="27" customHeight="1" outlineLevel="1" x14ac:dyDescent="0.2">
      <c r="A29" s="48"/>
      <c r="B29" s="49" t="s">
        <v>158</v>
      </c>
      <c r="C29" s="50" t="s">
        <v>162</v>
      </c>
      <c r="D29" s="51" t="s">
        <v>71</v>
      </c>
      <c r="E29" s="52">
        <v>37.9</v>
      </c>
      <c r="F29" s="53"/>
      <c r="G29" s="54">
        <f t="shared" si="0"/>
        <v>0</v>
      </c>
      <c r="H29" s="46">
        <v>0</v>
      </c>
      <c r="I29" s="46">
        <f>ROUND(E29*H29,2)</f>
        <v>0</v>
      </c>
      <c r="J29" s="46">
        <v>165</v>
      </c>
      <c r="K29" s="46">
        <f>ROUND(E29*J29,2)</f>
        <v>6253.5</v>
      </c>
      <c r="L29" s="46">
        <v>21</v>
      </c>
      <c r="M29" s="46">
        <f>G29*(1+L29/100)</f>
        <v>0</v>
      </c>
      <c r="N29" s="46">
        <v>0</v>
      </c>
      <c r="O29" s="46">
        <f>ROUND(E29*N29,2)</f>
        <v>0</v>
      </c>
      <c r="P29" s="46">
        <v>0.22</v>
      </c>
      <c r="Q29" s="46">
        <f>ROUND(E29*P29,2)</f>
        <v>8.34</v>
      </c>
      <c r="R29" s="46"/>
      <c r="S29" s="46" t="s">
        <v>79</v>
      </c>
      <c r="T29" s="46" t="s">
        <v>80</v>
      </c>
      <c r="U29" s="46">
        <v>0.251</v>
      </c>
      <c r="V29" s="46">
        <f>ROUND(E29*U29,2)</f>
        <v>9.51</v>
      </c>
      <c r="W29" s="46"/>
      <c r="X29" s="47"/>
      <c r="Y29" s="47"/>
      <c r="Z29" s="47"/>
      <c r="AA29" s="47"/>
      <c r="AB29" s="47"/>
      <c r="AC29" s="47"/>
      <c r="AD29" s="47" t="s">
        <v>64</v>
      </c>
      <c r="AE29" s="47"/>
      <c r="AF29" s="47"/>
      <c r="AG29" s="47"/>
      <c r="AH29" s="47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47"/>
      <c r="BB29" s="47"/>
      <c r="BC29" s="47"/>
      <c r="BD29" s="47"/>
      <c r="BE29" s="47"/>
    </row>
    <row r="30" spans="1:57" s="38" customFormat="1" ht="22.5" outlineLevel="1" x14ac:dyDescent="0.2">
      <c r="A30" s="68"/>
      <c r="B30" s="56" t="s">
        <v>159</v>
      </c>
      <c r="C30" s="111" t="s">
        <v>160</v>
      </c>
      <c r="D30" s="112" t="s">
        <v>71</v>
      </c>
      <c r="E30" s="43">
        <v>37.9</v>
      </c>
      <c r="F30" s="44"/>
      <c r="G30" s="94">
        <f t="shared" ref="G30" si="1">E30*F30</f>
        <v>0</v>
      </c>
      <c r="H30" s="46"/>
      <c r="I30" s="46"/>
      <c r="J30" s="4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7"/>
      <c r="Y30" s="47"/>
      <c r="Z30" s="47"/>
      <c r="AA30" s="47"/>
      <c r="AB30" s="47"/>
      <c r="AC30" s="47"/>
      <c r="AD30" s="47" t="s">
        <v>65</v>
      </c>
      <c r="AE30" s="47">
        <v>0</v>
      </c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7"/>
      <c r="BA30" s="47"/>
      <c r="BB30" s="47"/>
      <c r="BC30" s="47"/>
      <c r="BD30" s="47"/>
      <c r="BE30" s="47"/>
    </row>
    <row r="31" spans="1:57" s="38" customFormat="1" ht="27" customHeight="1" outlineLevel="1" x14ac:dyDescent="0.2">
      <c r="A31" s="68"/>
      <c r="B31" s="56"/>
      <c r="C31" s="113" t="s">
        <v>161</v>
      </c>
      <c r="D31" s="114"/>
      <c r="E31" s="64"/>
      <c r="F31" s="65"/>
      <c r="G31" s="86"/>
      <c r="H31" s="46"/>
      <c r="I31" s="46"/>
      <c r="J31" s="4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7"/>
      <c r="Y31" s="47"/>
      <c r="Z31" s="47"/>
      <c r="AA31" s="47"/>
      <c r="AB31" s="47"/>
      <c r="AC31" s="47"/>
      <c r="AD31" s="47" t="s">
        <v>65</v>
      </c>
      <c r="AE31" s="47">
        <v>0</v>
      </c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47"/>
      <c r="AR31" s="47"/>
      <c r="AS31" s="47"/>
      <c r="AT31" s="47"/>
      <c r="AU31" s="47"/>
      <c r="AV31" s="47"/>
      <c r="AW31" s="47"/>
      <c r="AX31" s="47"/>
      <c r="AY31" s="47"/>
      <c r="AZ31" s="47"/>
      <c r="BA31" s="47"/>
      <c r="BB31" s="47"/>
      <c r="BC31" s="47"/>
      <c r="BD31" s="47"/>
      <c r="BE31" s="47"/>
    </row>
    <row r="32" spans="1:57" s="38" customFormat="1" ht="22.5" outlineLevel="1" x14ac:dyDescent="0.2">
      <c r="A32" s="48"/>
      <c r="B32" s="49" t="s">
        <v>81</v>
      </c>
      <c r="C32" s="50" t="s">
        <v>155</v>
      </c>
      <c r="D32" s="51" t="s">
        <v>62</v>
      </c>
      <c r="E32" s="52">
        <v>3.4</v>
      </c>
      <c r="F32" s="53"/>
      <c r="G32" s="54">
        <f t="shared" si="0"/>
        <v>0</v>
      </c>
      <c r="H32" s="46">
        <v>0</v>
      </c>
      <c r="I32" s="46">
        <f>ROUND(E32*H32,2)</f>
        <v>0</v>
      </c>
      <c r="J32" s="46">
        <v>31.7</v>
      </c>
      <c r="K32" s="46">
        <f>ROUND(E32*J32,2)</f>
        <v>107.78</v>
      </c>
      <c r="L32" s="46">
        <v>21</v>
      </c>
      <c r="M32" s="46">
        <f>G32*(1+L32/100)</f>
        <v>0</v>
      </c>
      <c r="N32" s="46">
        <v>0</v>
      </c>
      <c r="O32" s="46">
        <f>ROUND(E32*N32,2)</f>
        <v>0</v>
      </c>
      <c r="P32" s="46">
        <v>0.33</v>
      </c>
      <c r="Q32" s="46">
        <f>ROUND(E32*P32,2)</f>
        <v>1.1200000000000001</v>
      </c>
      <c r="R32" s="46"/>
      <c r="S32" s="46" t="s">
        <v>79</v>
      </c>
      <c r="T32" s="46" t="s">
        <v>63</v>
      </c>
      <c r="U32" s="46">
        <v>0.06</v>
      </c>
      <c r="V32" s="46">
        <f>ROUND(E32*U32,2)</f>
        <v>0.2</v>
      </c>
      <c r="W32" s="46"/>
      <c r="X32" s="47"/>
      <c r="Y32" s="47"/>
      <c r="Z32" s="47"/>
      <c r="AA32" s="47"/>
      <c r="AB32" s="47"/>
      <c r="AC32" s="47"/>
      <c r="AD32" s="47" t="s">
        <v>64</v>
      </c>
      <c r="AE32" s="47"/>
      <c r="AF32" s="47"/>
      <c r="AG32" s="47"/>
      <c r="AH32" s="47"/>
      <c r="AI32" s="47"/>
      <c r="AJ32" s="47"/>
      <c r="AK32" s="47"/>
      <c r="AL32" s="47"/>
      <c r="AM32" s="47"/>
      <c r="AN32" s="47"/>
      <c r="AO32" s="47"/>
      <c r="AP32" s="47"/>
      <c r="AQ32" s="47"/>
      <c r="AR32" s="47"/>
      <c r="AS32" s="47"/>
      <c r="AT32" s="47"/>
      <c r="AU32" s="47"/>
      <c r="AV32" s="47"/>
      <c r="AW32" s="47"/>
      <c r="AX32" s="47"/>
      <c r="AY32" s="47"/>
      <c r="AZ32" s="47"/>
      <c r="BA32" s="47"/>
      <c r="BB32" s="47"/>
      <c r="BC32" s="47"/>
      <c r="BD32" s="47"/>
      <c r="BE32" s="47"/>
    </row>
    <row r="33" spans="1:102" s="38" customFormat="1" outlineLevel="1" x14ac:dyDescent="0.2">
      <c r="A33" s="68"/>
      <c r="B33" s="56"/>
      <c r="C33" s="57" t="s">
        <v>156</v>
      </c>
      <c r="D33" s="58"/>
      <c r="E33" s="59">
        <v>3.4</v>
      </c>
      <c r="F33" s="46"/>
      <c r="G33" s="54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7"/>
      <c r="Y33" s="47"/>
      <c r="Z33" s="47"/>
      <c r="AA33" s="47"/>
      <c r="AB33" s="47"/>
      <c r="AC33" s="47"/>
      <c r="AD33" s="47" t="s">
        <v>65</v>
      </c>
      <c r="AE33" s="47">
        <v>0</v>
      </c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47"/>
      <c r="AR33" s="47"/>
      <c r="AS33" s="47"/>
      <c r="AT33" s="47"/>
      <c r="AU33" s="47"/>
      <c r="AV33" s="47"/>
      <c r="AW33" s="47"/>
      <c r="AX33" s="47"/>
      <c r="AY33" s="47"/>
      <c r="AZ33" s="47"/>
      <c r="BA33" s="47"/>
      <c r="BB33" s="47"/>
      <c r="BC33" s="47"/>
      <c r="BD33" s="47"/>
      <c r="BE33" s="47"/>
    </row>
    <row r="34" spans="1:102" s="38" customFormat="1" outlineLevel="1" x14ac:dyDescent="0.2">
      <c r="A34" s="48"/>
      <c r="B34" s="49" t="s">
        <v>82</v>
      </c>
      <c r="C34" s="50" t="s">
        <v>83</v>
      </c>
      <c r="D34" s="51" t="s">
        <v>84</v>
      </c>
      <c r="E34" s="52">
        <v>24.8</v>
      </c>
      <c r="F34" s="53"/>
      <c r="G34" s="54">
        <f t="shared" si="0"/>
        <v>0</v>
      </c>
      <c r="H34" s="46">
        <v>0</v>
      </c>
      <c r="I34" s="46">
        <f>ROUND(E34*H34,2)</f>
        <v>0</v>
      </c>
      <c r="J34" s="46">
        <v>290</v>
      </c>
      <c r="K34" s="46">
        <f>ROUND(E34*J34,2)</f>
        <v>7192</v>
      </c>
      <c r="L34" s="46">
        <v>21</v>
      </c>
      <c r="M34" s="46">
        <f>G34*(1+L34/100)</f>
        <v>0</v>
      </c>
      <c r="N34" s="46">
        <v>0</v>
      </c>
      <c r="O34" s="46">
        <f>ROUND(E34*N34,2)</f>
        <v>0</v>
      </c>
      <c r="P34" s="46">
        <v>0</v>
      </c>
      <c r="Q34" s="46">
        <f>ROUND(E34*P34,2)</f>
        <v>0</v>
      </c>
      <c r="R34" s="46"/>
      <c r="S34" s="46" t="s">
        <v>79</v>
      </c>
      <c r="T34" s="46" t="s">
        <v>80</v>
      </c>
      <c r="U34" s="46">
        <v>0</v>
      </c>
      <c r="V34" s="46">
        <f>ROUND(E34*U34,2)</f>
        <v>0</v>
      </c>
      <c r="W34" s="46"/>
      <c r="X34" s="47"/>
      <c r="Y34" s="47"/>
      <c r="Z34" s="47"/>
      <c r="AA34" s="47"/>
      <c r="AB34" s="47"/>
      <c r="AC34" s="47"/>
      <c r="AD34" s="47" t="s">
        <v>64</v>
      </c>
      <c r="AE34" s="47"/>
      <c r="AF34" s="47"/>
      <c r="AG34" s="47"/>
      <c r="AH34" s="47"/>
      <c r="AI34" s="47"/>
      <c r="AJ34" s="47"/>
      <c r="AK34" s="47"/>
      <c r="AL34" s="47"/>
      <c r="AM34" s="47"/>
      <c r="AN34" s="47"/>
      <c r="AO34" s="47"/>
      <c r="AP34" s="47"/>
      <c r="AQ34" s="47"/>
      <c r="AR34" s="47"/>
      <c r="AS34" s="47"/>
      <c r="AT34" s="47"/>
      <c r="AU34" s="47"/>
      <c r="AV34" s="47"/>
      <c r="AW34" s="47"/>
      <c r="AX34" s="47"/>
      <c r="AY34" s="47"/>
      <c r="AZ34" s="47"/>
      <c r="BA34" s="47"/>
      <c r="BB34" s="47"/>
      <c r="BC34" s="47"/>
      <c r="BD34" s="47"/>
      <c r="BE34" s="47"/>
    </row>
    <row r="35" spans="1:102" s="38" customFormat="1" outlineLevel="1" x14ac:dyDescent="0.2">
      <c r="A35" s="68"/>
      <c r="B35" s="56"/>
      <c r="C35" s="57" t="s">
        <v>196</v>
      </c>
      <c r="D35" s="58"/>
      <c r="E35" s="59">
        <v>24.8</v>
      </c>
      <c r="F35" s="46"/>
      <c r="G35" s="6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7"/>
      <c r="Y35" s="47"/>
      <c r="Z35" s="47"/>
      <c r="AA35" s="47"/>
      <c r="AB35" s="47"/>
      <c r="AC35" s="47"/>
      <c r="AD35" s="47" t="s">
        <v>65</v>
      </c>
      <c r="AE35" s="47">
        <v>0</v>
      </c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47"/>
      <c r="BB35" s="47"/>
      <c r="BC35" s="47"/>
      <c r="BD35" s="47"/>
      <c r="BE35" s="47"/>
    </row>
    <row r="36" spans="1:102" s="23" customFormat="1" x14ac:dyDescent="0.2">
      <c r="A36" s="73" t="s">
        <v>58</v>
      </c>
      <c r="B36" s="74" t="s">
        <v>17</v>
      </c>
      <c r="C36" s="75" t="s">
        <v>18</v>
      </c>
      <c r="D36" s="76"/>
      <c r="E36" s="77"/>
      <c r="F36" s="78"/>
      <c r="G36" s="79">
        <f>SUM(G37:G40)</f>
        <v>0</v>
      </c>
      <c r="H36" s="22"/>
      <c r="I36" s="22">
        <f>SUM(I37:I38)</f>
        <v>228</v>
      </c>
      <c r="J36" s="22"/>
      <c r="K36" s="22">
        <f>SUM(K37:K38)</f>
        <v>6552</v>
      </c>
      <c r="L36" s="22"/>
      <c r="M36" s="22">
        <f>SUM(M37:M38)</f>
        <v>0</v>
      </c>
      <c r="N36" s="22"/>
      <c r="O36" s="22">
        <f>SUM(O37:O38)</f>
        <v>0</v>
      </c>
      <c r="P36" s="22"/>
      <c r="Q36" s="22">
        <f>SUM(Q37:Q38)</f>
        <v>0</v>
      </c>
      <c r="R36" s="22"/>
      <c r="S36" s="22"/>
      <c r="T36" s="22"/>
      <c r="U36" s="22"/>
      <c r="V36" s="22">
        <f>SUM(V37:V38)</f>
        <v>19</v>
      </c>
      <c r="W36" s="22"/>
      <c r="X36" s="38"/>
      <c r="Y36" s="38"/>
      <c r="Z36" s="38"/>
      <c r="AA36" s="38"/>
      <c r="AB36" s="38"/>
      <c r="AC36" s="38"/>
      <c r="AD36" s="38" t="s">
        <v>59</v>
      </c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8"/>
      <c r="BK36" s="38"/>
      <c r="BL36" s="38"/>
      <c r="BM36" s="38"/>
      <c r="BN36" s="38"/>
      <c r="BO36" s="38"/>
      <c r="BP36" s="38"/>
      <c r="BQ36" s="38"/>
      <c r="BR36" s="38"/>
      <c r="BS36" s="38"/>
      <c r="BT36" s="38"/>
      <c r="BU36" s="38"/>
      <c r="BV36" s="38"/>
      <c r="BW36" s="38"/>
      <c r="BX36" s="38"/>
      <c r="BY36" s="38"/>
      <c r="BZ36" s="38"/>
      <c r="CA36" s="38"/>
      <c r="CB36" s="38"/>
      <c r="CC36" s="38"/>
      <c r="CD36" s="38"/>
      <c r="CE36" s="38"/>
      <c r="CF36" s="38"/>
      <c r="CG36" s="38"/>
      <c r="CH36" s="38"/>
      <c r="CI36" s="38"/>
      <c r="CJ36" s="38"/>
      <c r="CK36" s="38"/>
      <c r="CL36" s="38"/>
      <c r="CM36" s="38"/>
      <c r="CN36" s="38"/>
      <c r="CO36" s="38"/>
      <c r="CP36" s="38"/>
      <c r="CQ36" s="38"/>
      <c r="CR36" s="38"/>
      <c r="CS36" s="38"/>
      <c r="CT36" s="38"/>
      <c r="CU36" s="38"/>
      <c r="CV36" s="38"/>
      <c r="CW36" s="38"/>
      <c r="CX36" s="38"/>
    </row>
    <row r="37" spans="1:102" s="38" customFormat="1" ht="22.5" outlineLevel="1" x14ac:dyDescent="0.2">
      <c r="A37" s="48"/>
      <c r="B37" s="110" t="s">
        <v>166</v>
      </c>
      <c r="C37" s="50" t="s">
        <v>167</v>
      </c>
      <c r="D37" s="51" t="s">
        <v>62</v>
      </c>
      <c r="E37" s="52">
        <v>200</v>
      </c>
      <c r="F37" s="53"/>
      <c r="G37" s="54">
        <f>E37*F37</f>
        <v>0</v>
      </c>
      <c r="H37" s="46">
        <v>1.1399999999999999</v>
      </c>
      <c r="I37" s="46">
        <f>ROUND(E37*H37,2)</f>
        <v>228</v>
      </c>
      <c r="J37" s="46">
        <v>32.76</v>
      </c>
      <c r="K37" s="46">
        <f>ROUND(E37*J37,2)</f>
        <v>6552</v>
      </c>
      <c r="L37" s="46">
        <v>21</v>
      </c>
      <c r="M37" s="46">
        <f>G37*(1+L37/100)</f>
        <v>0</v>
      </c>
      <c r="N37" s="46">
        <v>0</v>
      </c>
      <c r="O37" s="46">
        <f>ROUND(E37*N37,2)</f>
        <v>0</v>
      </c>
      <c r="P37" s="46">
        <v>0</v>
      </c>
      <c r="Q37" s="46">
        <f>ROUND(E37*P37,2)</f>
        <v>0</v>
      </c>
      <c r="R37" s="46"/>
      <c r="S37" s="46" t="s">
        <v>63</v>
      </c>
      <c r="T37" s="46" t="s">
        <v>63</v>
      </c>
      <c r="U37" s="46">
        <v>9.5000000000000001E-2</v>
      </c>
      <c r="V37" s="46">
        <f>ROUND(E37*U37,2)</f>
        <v>19</v>
      </c>
      <c r="W37" s="46"/>
      <c r="X37" s="47"/>
      <c r="Y37" s="47"/>
      <c r="Z37" s="47"/>
      <c r="AA37" s="47"/>
      <c r="AB37" s="47"/>
      <c r="AC37" s="47"/>
      <c r="AD37" s="47" t="s">
        <v>64</v>
      </c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47"/>
      <c r="AS37" s="47"/>
      <c r="AT37" s="47"/>
      <c r="AU37" s="47"/>
      <c r="AV37" s="47"/>
      <c r="AW37" s="47"/>
      <c r="AX37" s="47"/>
      <c r="AY37" s="47"/>
      <c r="AZ37" s="47"/>
      <c r="BA37" s="47"/>
      <c r="BB37" s="47"/>
      <c r="BC37" s="47"/>
      <c r="BD37" s="47"/>
      <c r="BE37" s="47"/>
    </row>
    <row r="38" spans="1:102" s="38" customFormat="1" outlineLevel="1" x14ac:dyDescent="0.2">
      <c r="A38" s="68"/>
      <c r="B38" s="115"/>
      <c r="C38" s="158" t="s">
        <v>175</v>
      </c>
      <c r="D38" s="158"/>
      <c r="E38" s="107">
        <v>200</v>
      </c>
      <c r="F38" s="46"/>
      <c r="G38" s="54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7"/>
      <c r="Y38" s="47"/>
      <c r="Z38" s="47"/>
      <c r="AA38" s="47"/>
      <c r="AB38" s="47"/>
      <c r="AC38" s="47"/>
      <c r="AD38" s="47" t="s">
        <v>65</v>
      </c>
      <c r="AE38" s="47">
        <v>0</v>
      </c>
      <c r="AF38" s="47"/>
      <c r="AG38" s="47"/>
      <c r="AH38" s="47"/>
      <c r="AI38" s="47"/>
      <c r="AJ38" s="47"/>
      <c r="AK38" s="47"/>
      <c r="AL38" s="47"/>
      <c r="AM38" s="47"/>
      <c r="AN38" s="47"/>
      <c r="AO38" s="47"/>
      <c r="AP38" s="47"/>
      <c r="AQ38" s="47"/>
      <c r="AR38" s="47"/>
      <c r="AS38" s="47"/>
      <c r="AT38" s="47"/>
      <c r="AU38" s="47"/>
      <c r="AV38" s="47"/>
      <c r="AW38" s="47"/>
      <c r="AX38" s="47"/>
      <c r="AY38" s="47"/>
      <c r="AZ38" s="47"/>
      <c r="BA38" s="47"/>
      <c r="BB38" s="47"/>
      <c r="BC38" s="47"/>
      <c r="BD38" s="47"/>
      <c r="BE38" s="47"/>
    </row>
    <row r="39" spans="1:102" s="38" customFormat="1" ht="33.75" outlineLevel="1" x14ac:dyDescent="0.2">
      <c r="A39" s="48"/>
      <c r="B39" s="110" t="s">
        <v>176</v>
      </c>
      <c r="C39" s="50" t="s">
        <v>177</v>
      </c>
      <c r="D39" s="51" t="s">
        <v>62</v>
      </c>
      <c r="E39" s="52">
        <v>200</v>
      </c>
      <c r="F39" s="53"/>
      <c r="G39" s="54">
        <f>E39*F39</f>
        <v>0</v>
      </c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  <c r="AL39" s="47"/>
      <c r="AM39" s="47"/>
      <c r="AN39" s="47"/>
      <c r="AO39" s="47"/>
      <c r="AP39" s="47"/>
      <c r="AQ39" s="47"/>
      <c r="AR39" s="47"/>
      <c r="AS39" s="47"/>
      <c r="AT39" s="47"/>
      <c r="AU39" s="47"/>
      <c r="AV39" s="47"/>
      <c r="AW39" s="47"/>
      <c r="AX39" s="47"/>
      <c r="AY39" s="47"/>
      <c r="AZ39" s="47"/>
      <c r="BA39" s="47"/>
      <c r="BB39" s="47"/>
      <c r="BC39" s="47"/>
      <c r="BD39" s="47"/>
      <c r="BE39" s="47"/>
    </row>
    <row r="40" spans="1:102" s="38" customFormat="1" outlineLevel="1" x14ac:dyDescent="0.2">
      <c r="A40" s="48">
        <v>15</v>
      </c>
      <c r="B40" s="110" t="s">
        <v>178</v>
      </c>
      <c r="C40" s="50" t="s">
        <v>179</v>
      </c>
      <c r="D40" s="51" t="s">
        <v>180</v>
      </c>
      <c r="E40" s="52">
        <v>3</v>
      </c>
      <c r="F40" s="53"/>
      <c r="G40" s="54">
        <f>E40*F40</f>
        <v>0</v>
      </c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7"/>
      <c r="AJ40" s="47"/>
      <c r="AK40" s="47"/>
      <c r="AL40" s="47"/>
      <c r="AM40" s="47"/>
      <c r="AN40" s="47"/>
      <c r="AO40" s="47"/>
      <c r="AP40" s="47"/>
      <c r="AQ40" s="47"/>
      <c r="AR40" s="47"/>
      <c r="AS40" s="47"/>
      <c r="AT40" s="47"/>
      <c r="AU40" s="47"/>
      <c r="AV40" s="47"/>
      <c r="AW40" s="47"/>
      <c r="AX40" s="47"/>
      <c r="AY40" s="47"/>
      <c r="AZ40" s="47"/>
      <c r="BA40" s="47"/>
      <c r="BB40" s="47"/>
      <c r="BC40" s="47"/>
      <c r="BD40" s="47"/>
      <c r="BE40" s="47"/>
    </row>
    <row r="41" spans="1:102" s="23" customFormat="1" x14ac:dyDescent="0.2">
      <c r="A41" s="73" t="s">
        <v>58</v>
      </c>
      <c r="B41" s="74" t="s">
        <v>19</v>
      </c>
      <c r="C41" s="75" t="s">
        <v>20</v>
      </c>
      <c r="D41" s="76"/>
      <c r="E41" s="77"/>
      <c r="F41" s="78"/>
      <c r="G41" s="79">
        <f>SUM(G42:G43)</f>
        <v>0</v>
      </c>
      <c r="H41" s="22"/>
      <c r="I41" s="22">
        <f>SUM(I42:I43)</f>
        <v>0</v>
      </c>
      <c r="J41" s="22"/>
      <c r="K41" s="22">
        <f>SUM(K42:K43)</f>
        <v>0</v>
      </c>
      <c r="L41" s="22"/>
      <c r="M41" s="22">
        <f>SUM(M42:M43)</f>
        <v>0</v>
      </c>
      <c r="N41" s="22"/>
      <c r="O41" s="22">
        <f>SUM(O42:O43)</f>
        <v>0</v>
      </c>
      <c r="P41" s="22"/>
      <c r="Q41" s="22">
        <f>SUM(Q42:Q43)</f>
        <v>0</v>
      </c>
      <c r="R41" s="22"/>
      <c r="S41" s="22"/>
      <c r="T41" s="22"/>
      <c r="U41" s="22"/>
      <c r="V41" s="22">
        <f>SUM(V42:V43)</f>
        <v>0</v>
      </c>
      <c r="W41" s="22"/>
      <c r="X41" s="38"/>
      <c r="Y41" s="38"/>
      <c r="Z41" s="38"/>
      <c r="AA41" s="38"/>
      <c r="AB41" s="38"/>
      <c r="AC41" s="38"/>
      <c r="AD41" s="38" t="s">
        <v>59</v>
      </c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38"/>
      <c r="AS41" s="38"/>
      <c r="AT41" s="38"/>
      <c r="AU41" s="38"/>
      <c r="AV41" s="38"/>
      <c r="AW41" s="38"/>
      <c r="AX41" s="38"/>
      <c r="AY41" s="38"/>
      <c r="AZ41" s="38"/>
      <c r="BA41" s="38"/>
      <c r="BB41" s="38"/>
      <c r="BC41" s="38"/>
      <c r="BD41" s="38"/>
      <c r="BE41" s="38"/>
      <c r="BF41" s="38"/>
      <c r="BG41" s="38"/>
      <c r="BH41" s="38"/>
      <c r="BI41" s="38"/>
      <c r="BJ41" s="38"/>
      <c r="BK41" s="38"/>
      <c r="BL41" s="38"/>
      <c r="BM41" s="38"/>
      <c r="BN41" s="38"/>
      <c r="BO41" s="38"/>
      <c r="BP41" s="38"/>
      <c r="BQ41" s="38"/>
      <c r="BR41" s="38"/>
      <c r="BS41" s="38"/>
      <c r="BT41" s="38"/>
      <c r="BU41" s="38"/>
      <c r="BV41" s="38"/>
      <c r="BW41" s="38"/>
      <c r="BX41" s="38"/>
      <c r="BY41" s="38"/>
      <c r="BZ41" s="38"/>
      <c r="CA41" s="38"/>
      <c r="CB41" s="38"/>
      <c r="CC41" s="38"/>
      <c r="CD41" s="38"/>
      <c r="CE41" s="38"/>
      <c r="CF41" s="38"/>
      <c r="CG41" s="38"/>
      <c r="CH41" s="38"/>
      <c r="CI41" s="38"/>
      <c r="CJ41" s="38"/>
      <c r="CK41" s="38"/>
      <c r="CL41" s="38"/>
      <c r="CM41" s="38"/>
      <c r="CN41" s="38"/>
      <c r="CO41" s="38"/>
      <c r="CP41" s="38"/>
      <c r="CQ41" s="38"/>
      <c r="CR41" s="38"/>
      <c r="CS41" s="38"/>
      <c r="CT41" s="38"/>
      <c r="CU41" s="38"/>
      <c r="CV41" s="38"/>
      <c r="CW41" s="38"/>
      <c r="CX41" s="38"/>
    </row>
    <row r="42" spans="1:102" s="38" customFormat="1" ht="22.5" outlineLevel="1" x14ac:dyDescent="0.2">
      <c r="A42" s="116"/>
      <c r="B42" s="117" t="s">
        <v>163</v>
      </c>
      <c r="C42" s="118" t="s">
        <v>164</v>
      </c>
      <c r="D42" s="119" t="s">
        <v>62</v>
      </c>
      <c r="E42" s="52">
        <v>100</v>
      </c>
      <c r="F42" s="53"/>
      <c r="G42" s="54">
        <f t="shared" ref="G42" si="2">E42*F42</f>
        <v>0</v>
      </c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7"/>
      <c r="Y42" s="47"/>
      <c r="Z42" s="47"/>
      <c r="AA42" s="47"/>
      <c r="AB42" s="47"/>
      <c r="AC42" s="47"/>
      <c r="AD42" s="47"/>
      <c r="AE42" s="47"/>
      <c r="AF42" s="47"/>
      <c r="AG42" s="47"/>
      <c r="AH42" s="47"/>
      <c r="AI42" s="47"/>
      <c r="AJ42" s="47"/>
      <c r="AK42" s="47"/>
      <c r="AL42" s="47"/>
      <c r="AM42" s="47"/>
      <c r="AN42" s="47"/>
      <c r="AO42" s="47"/>
      <c r="AP42" s="47"/>
      <c r="AQ42" s="47"/>
      <c r="AR42" s="47"/>
      <c r="AS42" s="47"/>
      <c r="AT42" s="47"/>
      <c r="AU42" s="47"/>
      <c r="AV42" s="47"/>
      <c r="AW42" s="47"/>
      <c r="AX42" s="47"/>
      <c r="AY42" s="47"/>
      <c r="AZ42" s="47"/>
      <c r="BA42" s="47"/>
      <c r="BB42" s="47"/>
      <c r="BC42" s="47"/>
      <c r="BD42" s="47"/>
      <c r="BE42" s="47"/>
    </row>
    <row r="43" spans="1:102" s="38" customFormat="1" outlineLevel="1" x14ac:dyDescent="0.2">
      <c r="A43" s="68"/>
      <c r="B43" s="56"/>
      <c r="C43" s="120" t="s">
        <v>165</v>
      </c>
      <c r="F43" s="46"/>
      <c r="G43" s="121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7"/>
      <c r="Y43" s="47"/>
      <c r="Z43" s="47"/>
      <c r="AA43" s="47"/>
      <c r="AB43" s="47"/>
      <c r="AC43" s="47"/>
      <c r="AD43" s="47" t="s">
        <v>65</v>
      </c>
      <c r="AE43" s="47">
        <v>0</v>
      </c>
      <c r="AF43" s="47"/>
      <c r="AG43" s="47"/>
      <c r="AH43" s="47"/>
      <c r="AI43" s="47"/>
      <c r="AJ43" s="47"/>
      <c r="AK43" s="47"/>
      <c r="AL43" s="47"/>
      <c r="AM43" s="47"/>
      <c r="AN43" s="47"/>
      <c r="AO43" s="47"/>
      <c r="AP43" s="47"/>
      <c r="AQ43" s="47"/>
      <c r="AR43" s="47"/>
      <c r="AS43" s="47"/>
      <c r="AT43" s="47"/>
      <c r="AU43" s="47"/>
      <c r="AV43" s="47"/>
      <c r="AW43" s="47"/>
      <c r="AX43" s="47"/>
      <c r="AY43" s="47"/>
      <c r="AZ43" s="47"/>
      <c r="BA43" s="47"/>
      <c r="BB43" s="47"/>
      <c r="BC43" s="47"/>
      <c r="BD43" s="47"/>
      <c r="BE43" s="47"/>
    </row>
    <row r="44" spans="1:102" s="23" customFormat="1" x14ac:dyDescent="0.2">
      <c r="A44" s="73" t="s">
        <v>58</v>
      </c>
      <c r="B44" s="74" t="s">
        <v>21</v>
      </c>
      <c r="C44" s="75" t="s">
        <v>22</v>
      </c>
      <c r="D44" s="76"/>
      <c r="E44" s="77"/>
      <c r="F44" s="78"/>
      <c r="G44" s="79">
        <f>SUM(G45:G62)</f>
        <v>0</v>
      </c>
      <c r="H44" s="22"/>
      <c r="I44" s="22">
        <f>SUM(I45:I62)</f>
        <v>130532.45000000001</v>
      </c>
      <c r="J44" s="22"/>
      <c r="K44" s="22">
        <f>SUM(K45:K62)</f>
        <v>83894.03</v>
      </c>
      <c r="L44" s="22"/>
      <c r="M44" s="22">
        <f>SUM(M45:M62)</f>
        <v>0</v>
      </c>
      <c r="N44" s="22"/>
      <c r="O44" s="22">
        <f>SUM(O45:O62)</f>
        <v>112.24000000000001</v>
      </c>
      <c r="P44" s="22"/>
      <c r="Q44" s="22">
        <f>SUM(Q45:Q62)</f>
        <v>0</v>
      </c>
      <c r="R44" s="22"/>
      <c r="S44" s="22"/>
      <c r="T44" s="22"/>
      <c r="U44" s="22"/>
      <c r="V44" s="22">
        <f>SUM(V45:V62)</f>
        <v>42.05</v>
      </c>
      <c r="W44" s="22"/>
      <c r="X44" s="38"/>
      <c r="Y44" s="38"/>
      <c r="Z44" s="38"/>
      <c r="AA44" s="38"/>
      <c r="AB44" s="38"/>
      <c r="AC44" s="38"/>
      <c r="AD44" s="38" t="s">
        <v>59</v>
      </c>
      <c r="AE44" s="38"/>
      <c r="AF44" s="38"/>
      <c r="AG44" s="38"/>
      <c r="AH44" s="38"/>
      <c r="AI44" s="38"/>
      <c r="AJ44" s="38"/>
      <c r="AK44" s="38"/>
      <c r="AL44" s="38"/>
      <c r="AM44" s="38"/>
      <c r="AN44" s="38"/>
      <c r="AO44" s="38"/>
      <c r="AP44" s="38"/>
      <c r="AQ44" s="38"/>
      <c r="AR44" s="38"/>
      <c r="AS44" s="38"/>
      <c r="AT44" s="38"/>
      <c r="AU44" s="38"/>
      <c r="AV44" s="38"/>
      <c r="AW44" s="38"/>
      <c r="AX44" s="38"/>
      <c r="AY44" s="38"/>
      <c r="AZ44" s="38"/>
      <c r="BA44" s="38"/>
      <c r="BB44" s="38"/>
      <c r="BC44" s="38"/>
      <c r="BD44" s="38"/>
      <c r="BE44" s="38"/>
      <c r="BF44" s="38"/>
      <c r="BG44" s="38"/>
      <c r="BH44" s="38"/>
      <c r="BI44" s="38"/>
      <c r="BJ44" s="38"/>
      <c r="BK44" s="38"/>
      <c r="BL44" s="38"/>
      <c r="BM44" s="38"/>
      <c r="BN44" s="38"/>
      <c r="BO44" s="38"/>
      <c r="BP44" s="38"/>
      <c r="BQ44" s="38"/>
      <c r="BR44" s="38"/>
      <c r="BS44" s="38"/>
      <c r="BT44" s="38"/>
      <c r="BU44" s="38"/>
      <c r="BV44" s="38"/>
      <c r="BW44" s="38"/>
      <c r="BX44" s="38"/>
      <c r="BY44" s="38"/>
      <c r="BZ44" s="38"/>
      <c r="CA44" s="38"/>
      <c r="CB44" s="38"/>
      <c r="CC44" s="38"/>
      <c r="CD44" s="38"/>
      <c r="CE44" s="38"/>
      <c r="CF44" s="38"/>
      <c r="CG44" s="38"/>
      <c r="CH44" s="38"/>
      <c r="CI44" s="38"/>
      <c r="CJ44" s="38"/>
      <c r="CK44" s="38"/>
      <c r="CL44" s="38"/>
      <c r="CM44" s="38"/>
      <c r="CN44" s="38"/>
      <c r="CO44" s="38"/>
      <c r="CP44" s="38"/>
      <c r="CQ44" s="38"/>
      <c r="CR44" s="38"/>
      <c r="CS44" s="38"/>
      <c r="CT44" s="38"/>
      <c r="CU44" s="38"/>
      <c r="CV44" s="38"/>
      <c r="CW44" s="38"/>
      <c r="CX44" s="38"/>
    </row>
    <row r="45" spans="1:102" s="38" customFormat="1" ht="22.5" outlineLevel="1" x14ac:dyDescent="0.2">
      <c r="A45" s="48"/>
      <c r="B45" s="49" t="s">
        <v>87</v>
      </c>
      <c r="C45" s="50" t="s">
        <v>88</v>
      </c>
      <c r="D45" s="51" t="s">
        <v>62</v>
      </c>
      <c r="E45" s="52">
        <v>76.099999999999994</v>
      </c>
      <c r="F45" s="53"/>
      <c r="G45" s="54">
        <f>E45*F45</f>
        <v>0</v>
      </c>
      <c r="H45" s="46">
        <v>161.78</v>
      </c>
      <c r="I45" s="46">
        <f>ROUND(E45*H45,2)</f>
        <v>12311.46</v>
      </c>
      <c r="J45" s="46">
        <v>46.72</v>
      </c>
      <c r="K45" s="46">
        <f>ROUND(E45*J45,2)</f>
        <v>3555.39</v>
      </c>
      <c r="L45" s="46">
        <v>21</v>
      </c>
      <c r="M45" s="46">
        <f>G45*(1+L45/100)</f>
        <v>0</v>
      </c>
      <c r="N45" s="46">
        <v>0.41810000000000003</v>
      </c>
      <c r="O45" s="46">
        <f>ROUND(E45*N45,2)</f>
        <v>31.82</v>
      </c>
      <c r="P45" s="46">
        <v>0</v>
      </c>
      <c r="Q45" s="46">
        <f>ROUND(E45*P45,2)</f>
        <v>0</v>
      </c>
      <c r="R45" s="46"/>
      <c r="S45" s="46" t="s">
        <v>63</v>
      </c>
      <c r="T45" s="46" t="s">
        <v>63</v>
      </c>
      <c r="U45" s="46">
        <v>5.5E-2</v>
      </c>
      <c r="V45" s="46">
        <f>ROUND(E45*U45,2)</f>
        <v>4.1900000000000004</v>
      </c>
      <c r="W45" s="46"/>
      <c r="X45" s="47"/>
      <c r="Y45" s="47"/>
      <c r="Z45" s="47"/>
      <c r="AA45" s="47"/>
      <c r="AB45" s="47"/>
      <c r="AC45" s="47"/>
      <c r="AD45" s="47" t="s">
        <v>64</v>
      </c>
      <c r="AE45" s="47"/>
      <c r="AF45" s="47"/>
      <c r="AG45" s="47"/>
      <c r="AH45" s="47"/>
      <c r="AI45" s="47"/>
      <c r="AJ45" s="47"/>
      <c r="AK45" s="47"/>
      <c r="AL45" s="47"/>
      <c r="AM45" s="47"/>
      <c r="AN45" s="47"/>
      <c r="AO45" s="47"/>
      <c r="AP45" s="47"/>
      <c r="AQ45" s="47"/>
      <c r="AR45" s="47"/>
      <c r="AS45" s="47"/>
      <c r="AT45" s="47"/>
      <c r="AU45" s="47"/>
      <c r="AV45" s="47"/>
      <c r="AW45" s="47"/>
      <c r="AX45" s="47"/>
      <c r="AY45" s="47"/>
      <c r="AZ45" s="47"/>
      <c r="BA45" s="47"/>
      <c r="BB45" s="47"/>
      <c r="BC45" s="47"/>
      <c r="BD45" s="47"/>
      <c r="BE45" s="47"/>
    </row>
    <row r="46" spans="1:102" s="38" customFormat="1" outlineLevel="1" x14ac:dyDescent="0.2">
      <c r="A46" s="68"/>
      <c r="B46" s="56"/>
      <c r="C46" s="57" t="s">
        <v>182</v>
      </c>
      <c r="D46" s="58"/>
      <c r="E46" s="59">
        <v>76.099999999999994</v>
      </c>
      <c r="F46" s="46"/>
      <c r="G46" s="54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7"/>
      <c r="Y46" s="47"/>
      <c r="Z46" s="47"/>
      <c r="AA46" s="47"/>
      <c r="AB46" s="47"/>
      <c r="AC46" s="47"/>
      <c r="AD46" s="47" t="s">
        <v>65</v>
      </c>
      <c r="AE46" s="47">
        <v>0</v>
      </c>
      <c r="AF46" s="47"/>
      <c r="AG46" s="47"/>
      <c r="AH46" s="47"/>
      <c r="AI46" s="47"/>
      <c r="AJ46" s="47"/>
      <c r="AK46" s="47"/>
      <c r="AL46" s="47"/>
      <c r="AM46" s="47"/>
      <c r="AN46" s="47"/>
      <c r="AO46" s="47"/>
      <c r="AP46" s="47"/>
      <c r="AQ46" s="47"/>
      <c r="AR46" s="47"/>
      <c r="AS46" s="47"/>
      <c r="AT46" s="47"/>
      <c r="AU46" s="47"/>
      <c r="AV46" s="47"/>
      <c r="AW46" s="47"/>
      <c r="AX46" s="47"/>
      <c r="AY46" s="47"/>
      <c r="AZ46" s="47"/>
      <c r="BA46" s="47"/>
      <c r="BB46" s="47"/>
      <c r="BC46" s="47"/>
      <c r="BD46" s="47"/>
      <c r="BE46" s="47"/>
    </row>
    <row r="47" spans="1:102" s="38" customFormat="1" outlineLevel="1" x14ac:dyDescent="0.2">
      <c r="A47" s="48"/>
      <c r="B47" s="49" t="s">
        <v>89</v>
      </c>
      <c r="C47" s="50" t="s">
        <v>90</v>
      </c>
      <c r="D47" s="51" t="s">
        <v>62</v>
      </c>
      <c r="E47" s="52">
        <v>76.099999999999994</v>
      </c>
      <c r="F47" s="53"/>
      <c r="G47" s="54">
        <f t="shared" ref="G47:G61" si="3">E47*F47</f>
        <v>0</v>
      </c>
      <c r="H47" s="46">
        <v>47.49</v>
      </c>
      <c r="I47" s="46">
        <f>ROUND(E47*H47,2)</f>
        <v>3613.99</v>
      </c>
      <c r="J47" s="46">
        <v>18.010000000000002</v>
      </c>
      <c r="K47" s="46">
        <f>ROUND(E47*J47,2)</f>
        <v>1370.56</v>
      </c>
      <c r="L47" s="46">
        <v>21</v>
      </c>
      <c r="M47" s="46">
        <f>G47*(1+L47/100)</f>
        <v>0</v>
      </c>
      <c r="N47" s="46">
        <v>9.8199999999999996E-2</v>
      </c>
      <c r="O47" s="46">
        <f>ROUND(E47*N47,2)</f>
        <v>7.47</v>
      </c>
      <c r="P47" s="46">
        <v>0</v>
      </c>
      <c r="Q47" s="46">
        <f>ROUND(E47*P47,2)</f>
        <v>0</v>
      </c>
      <c r="R47" s="46"/>
      <c r="S47" s="46" t="s">
        <v>63</v>
      </c>
      <c r="T47" s="46" t="s">
        <v>63</v>
      </c>
      <c r="U47" s="46">
        <v>2.1000000000000001E-2</v>
      </c>
      <c r="V47" s="46">
        <f>ROUND(E47*U47,2)</f>
        <v>1.6</v>
      </c>
      <c r="W47" s="46"/>
      <c r="X47" s="47"/>
      <c r="Y47" s="47"/>
      <c r="Z47" s="47"/>
      <c r="AA47" s="47"/>
      <c r="AB47" s="47"/>
      <c r="AC47" s="47"/>
      <c r="AD47" s="47" t="s">
        <v>64</v>
      </c>
      <c r="AE47" s="47"/>
      <c r="AF47" s="47"/>
      <c r="AG47" s="47"/>
      <c r="AH47" s="47"/>
      <c r="AI47" s="47"/>
      <c r="AJ47" s="47"/>
      <c r="AK47" s="47"/>
      <c r="AL47" s="47"/>
      <c r="AM47" s="47"/>
      <c r="AN47" s="47"/>
      <c r="AO47" s="47"/>
      <c r="AP47" s="47"/>
      <c r="AQ47" s="47"/>
      <c r="AR47" s="47"/>
      <c r="AS47" s="47"/>
      <c r="AT47" s="47"/>
      <c r="AU47" s="47"/>
      <c r="AV47" s="47"/>
      <c r="AW47" s="47"/>
      <c r="AX47" s="47"/>
      <c r="AY47" s="47"/>
      <c r="AZ47" s="47"/>
      <c r="BA47" s="47"/>
      <c r="BB47" s="47"/>
      <c r="BC47" s="47"/>
      <c r="BD47" s="47"/>
      <c r="BE47" s="47"/>
    </row>
    <row r="48" spans="1:102" s="38" customFormat="1" outlineLevel="1" x14ac:dyDescent="0.2">
      <c r="A48" s="68"/>
      <c r="B48" s="56"/>
      <c r="C48" s="57" t="s">
        <v>183</v>
      </c>
      <c r="D48" s="58"/>
      <c r="E48" s="59"/>
      <c r="F48" s="46"/>
      <c r="G48" s="54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7"/>
      <c r="Y48" s="47"/>
      <c r="Z48" s="47"/>
      <c r="AA48" s="47"/>
      <c r="AB48" s="47"/>
      <c r="AC48" s="47"/>
      <c r="AD48" s="47" t="s">
        <v>65</v>
      </c>
      <c r="AE48" s="47">
        <v>0</v>
      </c>
      <c r="AF48" s="47"/>
      <c r="AG48" s="47"/>
      <c r="AH48" s="47"/>
      <c r="AI48" s="47"/>
      <c r="AJ48" s="47"/>
      <c r="AK48" s="47"/>
      <c r="AL48" s="47"/>
      <c r="AM48" s="47"/>
      <c r="AN48" s="47"/>
      <c r="AO48" s="47"/>
      <c r="AP48" s="47"/>
      <c r="AQ48" s="47"/>
      <c r="AR48" s="47"/>
      <c r="AS48" s="47"/>
      <c r="AT48" s="47"/>
      <c r="AU48" s="47"/>
      <c r="AV48" s="47"/>
      <c r="AW48" s="47"/>
      <c r="AX48" s="47"/>
      <c r="AY48" s="47"/>
      <c r="AZ48" s="47"/>
      <c r="BA48" s="47"/>
      <c r="BB48" s="47"/>
      <c r="BC48" s="47"/>
      <c r="BD48" s="47"/>
      <c r="BE48" s="47"/>
    </row>
    <row r="49" spans="1:102" s="38" customFormat="1" ht="22.5" outlineLevel="1" x14ac:dyDescent="0.2">
      <c r="A49" s="48"/>
      <c r="B49" s="49" t="s">
        <v>193</v>
      </c>
      <c r="C49" s="50" t="s">
        <v>192</v>
      </c>
      <c r="D49" s="51" t="s">
        <v>62</v>
      </c>
      <c r="E49" s="52">
        <v>87</v>
      </c>
      <c r="F49" s="53"/>
      <c r="G49" s="54">
        <f t="shared" si="3"/>
        <v>0</v>
      </c>
      <c r="H49" s="46">
        <v>179.8</v>
      </c>
      <c r="I49" s="46">
        <f>ROUND(E49*H49,2)</f>
        <v>15642.6</v>
      </c>
      <c r="J49" s="46">
        <v>27.7</v>
      </c>
      <c r="K49" s="46">
        <f>ROUND(E49*J49,2)</f>
        <v>2409.9</v>
      </c>
      <c r="L49" s="46">
        <v>21</v>
      </c>
      <c r="M49" s="46">
        <f>G49*(1+L49/100)</f>
        <v>0</v>
      </c>
      <c r="N49" s="46">
        <v>0.441</v>
      </c>
      <c r="O49" s="46">
        <f>ROUND(E49*N49,2)</f>
        <v>38.369999999999997</v>
      </c>
      <c r="P49" s="46">
        <v>0</v>
      </c>
      <c r="Q49" s="46">
        <f>ROUND(E49*P49,2)</f>
        <v>0</v>
      </c>
      <c r="R49" s="46"/>
      <c r="S49" s="46" t="s">
        <v>63</v>
      </c>
      <c r="T49" s="46" t="s">
        <v>63</v>
      </c>
      <c r="U49" s="46">
        <v>2.9000000000000001E-2</v>
      </c>
      <c r="V49" s="46">
        <f>ROUND(E49*U49,2)</f>
        <v>2.52</v>
      </c>
      <c r="W49" s="46"/>
      <c r="X49" s="47"/>
      <c r="Y49" s="47"/>
      <c r="Z49" s="47"/>
      <c r="AA49" s="47"/>
      <c r="AB49" s="47"/>
      <c r="AC49" s="47"/>
      <c r="AD49" s="47" t="s">
        <v>64</v>
      </c>
      <c r="AE49" s="47"/>
      <c r="AF49" s="47"/>
      <c r="AG49" s="47"/>
      <c r="AH49" s="47"/>
      <c r="AI49" s="47"/>
      <c r="AJ49" s="47"/>
      <c r="AK49" s="47"/>
      <c r="AL49" s="47"/>
      <c r="AM49" s="47"/>
      <c r="AN49" s="47"/>
      <c r="AO49" s="47"/>
      <c r="AP49" s="47"/>
      <c r="AQ49" s="47"/>
      <c r="AR49" s="47"/>
      <c r="AS49" s="47"/>
      <c r="AT49" s="47"/>
      <c r="AU49" s="47"/>
      <c r="AV49" s="47"/>
      <c r="AW49" s="47"/>
      <c r="AX49" s="47"/>
      <c r="AY49" s="47"/>
      <c r="AZ49" s="47"/>
      <c r="BA49" s="47"/>
      <c r="BB49" s="47"/>
      <c r="BC49" s="47"/>
      <c r="BD49" s="47"/>
      <c r="BE49" s="47"/>
    </row>
    <row r="50" spans="1:102" s="38" customFormat="1" outlineLevel="1" x14ac:dyDescent="0.2">
      <c r="A50" s="68"/>
      <c r="B50" s="56"/>
      <c r="C50" s="57" t="s">
        <v>181</v>
      </c>
      <c r="D50" s="58"/>
      <c r="E50" s="59">
        <v>87</v>
      </c>
      <c r="F50" s="46"/>
      <c r="G50" s="54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7"/>
      <c r="Y50" s="47"/>
      <c r="Z50" s="47"/>
      <c r="AA50" s="47"/>
      <c r="AB50" s="47"/>
      <c r="AC50" s="47"/>
      <c r="AD50" s="47" t="s">
        <v>65</v>
      </c>
      <c r="AE50" s="47">
        <v>0</v>
      </c>
      <c r="AF50" s="47"/>
      <c r="AG50" s="47"/>
      <c r="AH50" s="47"/>
      <c r="AI50" s="47"/>
      <c r="AJ50" s="47"/>
      <c r="AK50" s="47"/>
      <c r="AL50" s="47"/>
      <c r="AM50" s="47"/>
      <c r="AN50" s="47"/>
      <c r="AO50" s="47"/>
      <c r="AP50" s="47"/>
      <c r="AQ50" s="47"/>
      <c r="AR50" s="47"/>
      <c r="AS50" s="47"/>
      <c r="AT50" s="47"/>
      <c r="AU50" s="47"/>
      <c r="AV50" s="47"/>
      <c r="AW50" s="47"/>
      <c r="AX50" s="47"/>
      <c r="AY50" s="47"/>
      <c r="AZ50" s="47"/>
      <c r="BA50" s="47"/>
      <c r="BB50" s="47"/>
      <c r="BC50" s="47"/>
      <c r="BD50" s="47"/>
      <c r="BE50" s="47"/>
    </row>
    <row r="51" spans="1:102" s="38" customFormat="1" outlineLevel="1" x14ac:dyDescent="0.2">
      <c r="A51" s="48"/>
      <c r="B51" s="49" t="s">
        <v>91</v>
      </c>
      <c r="C51" s="50" t="s">
        <v>92</v>
      </c>
      <c r="D51" s="51" t="s">
        <v>62</v>
      </c>
      <c r="E51" s="52">
        <v>60</v>
      </c>
      <c r="F51" s="53"/>
      <c r="G51" s="54">
        <f t="shared" si="3"/>
        <v>0</v>
      </c>
      <c r="H51" s="46">
        <v>37.950000000000003</v>
      </c>
      <c r="I51" s="46">
        <f>ROUND(E51*H51,2)</f>
        <v>2277</v>
      </c>
      <c r="J51" s="46">
        <v>191.05</v>
      </c>
      <c r="K51" s="46">
        <f>ROUND(E51*J51,2)</f>
        <v>11463</v>
      </c>
      <c r="L51" s="46">
        <v>21</v>
      </c>
      <c r="M51" s="46">
        <f>G51*(1+L51/100)</f>
        <v>0</v>
      </c>
      <c r="N51" s="46">
        <v>7.3899999999999993E-2</v>
      </c>
      <c r="O51" s="46">
        <f>ROUND(E51*N51,2)</f>
        <v>4.43</v>
      </c>
      <c r="P51" s="46">
        <v>0</v>
      </c>
      <c r="Q51" s="46">
        <f>ROUND(E51*P51,2)</f>
        <v>0</v>
      </c>
      <c r="R51" s="46"/>
      <c r="S51" s="46" t="s">
        <v>63</v>
      </c>
      <c r="T51" s="46" t="s">
        <v>63</v>
      </c>
      <c r="U51" s="46">
        <v>0.45200000000000001</v>
      </c>
      <c r="V51" s="46">
        <f>ROUND(E51*U51,2)</f>
        <v>27.12</v>
      </c>
      <c r="W51" s="46"/>
      <c r="X51" s="47"/>
      <c r="Y51" s="47"/>
      <c r="Z51" s="47"/>
      <c r="AA51" s="47"/>
      <c r="AB51" s="47"/>
      <c r="AC51" s="47"/>
      <c r="AD51" s="47" t="s">
        <v>64</v>
      </c>
      <c r="AE51" s="47"/>
      <c r="AF51" s="47"/>
      <c r="AG51" s="47"/>
      <c r="AH51" s="47"/>
      <c r="AI51" s="47"/>
      <c r="AJ51" s="47"/>
      <c r="AK51" s="47"/>
      <c r="AL51" s="47"/>
      <c r="AM51" s="47"/>
      <c r="AN51" s="47"/>
      <c r="AO51" s="47"/>
      <c r="AP51" s="47"/>
      <c r="AQ51" s="47"/>
      <c r="AR51" s="47"/>
      <c r="AS51" s="47"/>
      <c r="AT51" s="47"/>
      <c r="AU51" s="47"/>
      <c r="AV51" s="47"/>
      <c r="AW51" s="47"/>
      <c r="AX51" s="47"/>
      <c r="AY51" s="47"/>
      <c r="AZ51" s="47"/>
      <c r="BA51" s="47"/>
      <c r="BB51" s="47"/>
      <c r="BC51" s="47"/>
      <c r="BD51" s="47"/>
      <c r="BE51" s="47"/>
    </row>
    <row r="52" spans="1:102" s="38" customFormat="1" outlineLevel="1" x14ac:dyDescent="0.2">
      <c r="A52" s="68"/>
      <c r="B52" s="56"/>
      <c r="C52" s="57" t="s">
        <v>189</v>
      </c>
      <c r="D52" s="58"/>
      <c r="E52" s="59">
        <v>60</v>
      </c>
      <c r="F52" s="46"/>
      <c r="G52" s="54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7"/>
      <c r="Y52" s="47"/>
      <c r="Z52" s="47"/>
      <c r="AA52" s="47"/>
      <c r="AB52" s="47"/>
      <c r="AC52" s="47"/>
      <c r="AD52" s="47" t="s">
        <v>65</v>
      </c>
      <c r="AE52" s="47">
        <v>0</v>
      </c>
      <c r="AF52" s="47"/>
      <c r="AG52" s="47"/>
      <c r="AH52" s="47"/>
      <c r="AI52" s="47"/>
      <c r="AJ52" s="47"/>
      <c r="AK52" s="47"/>
      <c r="AL52" s="47"/>
      <c r="AM52" s="47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</row>
    <row r="53" spans="1:102" s="38" customFormat="1" outlineLevel="1" x14ac:dyDescent="0.2">
      <c r="A53" s="48"/>
      <c r="B53" s="49" t="s">
        <v>93</v>
      </c>
      <c r="C53" s="50" t="s">
        <v>94</v>
      </c>
      <c r="D53" s="51" t="s">
        <v>62</v>
      </c>
      <c r="E53" s="52">
        <v>76.099999999999994</v>
      </c>
      <c r="F53" s="53"/>
      <c r="G53" s="54">
        <f t="shared" si="3"/>
        <v>0</v>
      </c>
      <c r="H53" s="46">
        <v>0</v>
      </c>
      <c r="I53" s="46">
        <f>ROUND(E53*H53,2)</f>
        <v>0</v>
      </c>
      <c r="J53" s="46">
        <v>83.6</v>
      </c>
      <c r="K53" s="46">
        <f>ROUND(E53*J53,2)</f>
        <v>6361.96</v>
      </c>
      <c r="L53" s="46">
        <v>21</v>
      </c>
      <c r="M53" s="46">
        <f>G53*(1+L53/100)</f>
        <v>0</v>
      </c>
      <c r="N53" s="46">
        <v>0.17199999999999999</v>
      </c>
      <c r="O53" s="46">
        <f>ROUND(E53*N53,2)</f>
        <v>13.09</v>
      </c>
      <c r="P53" s="46">
        <v>0</v>
      </c>
      <c r="Q53" s="46">
        <f>ROUND(E53*P53,2)</f>
        <v>0</v>
      </c>
      <c r="R53" s="46"/>
      <c r="S53" s="46" t="s">
        <v>79</v>
      </c>
      <c r="T53" s="46" t="s">
        <v>63</v>
      </c>
      <c r="U53" s="46">
        <v>2.5999999999999999E-2</v>
      </c>
      <c r="V53" s="46">
        <f>ROUND(E53*U53,2)</f>
        <v>1.98</v>
      </c>
      <c r="W53" s="46"/>
      <c r="X53" s="47"/>
      <c r="Y53" s="47"/>
      <c r="Z53" s="47"/>
      <c r="AA53" s="47"/>
      <c r="AB53" s="47"/>
      <c r="AC53" s="47"/>
      <c r="AD53" s="47" t="s">
        <v>64</v>
      </c>
      <c r="AE53" s="47"/>
      <c r="AF53" s="47"/>
      <c r="AG53" s="47"/>
      <c r="AH53" s="47"/>
      <c r="AI53" s="47"/>
      <c r="AJ53" s="47"/>
      <c r="AK53" s="47"/>
      <c r="AL53" s="47"/>
      <c r="AM53" s="47"/>
      <c r="AN53" s="47"/>
      <c r="AO53" s="47"/>
      <c r="AP53" s="47"/>
      <c r="AQ53" s="47"/>
      <c r="AR53" s="47"/>
      <c r="AS53" s="47"/>
      <c r="AT53" s="47"/>
      <c r="AU53" s="47"/>
      <c r="AV53" s="47"/>
      <c r="AW53" s="47"/>
      <c r="AX53" s="47"/>
      <c r="AY53" s="47"/>
      <c r="AZ53" s="47"/>
      <c r="BA53" s="47"/>
      <c r="BB53" s="47"/>
      <c r="BC53" s="47"/>
      <c r="BD53" s="47"/>
      <c r="BE53" s="47"/>
    </row>
    <row r="54" spans="1:102" s="38" customFormat="1" outlineLevel="1" x14ac:dyDescent="0.2">
      <c r="A54" s="68"/>
      <c r="B54" s="56"/>
      <c r="C54" s="57" t="s">
        <v>182</v>
      </c>
      <c r="D54" s="58"/>
      <c r="E54" s="59"/>
      <c r="F54" s="46"/>
      <c r="G54" s="54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7"/>
      <c r="Y54" s="47"/>
      <c r="Z54" s="47"/>
      <c r="AA54" s="47"/>
      <c r="AB54" s="47"/>
      <c r="AC54" s="47"/>
      <c r="AD54" s="47" t="s">
        <v>65</v>
      </c>
      <c r="AE54" s="47">
        <v>0</v>
      </c>
      <c r="AF54" s="47"/>
      <c r="AG54" s="47"/>
      <c r="AH54" s="47"/>
      <c r="AI54" s="47"/>
      <c r="AJ54" s="47"/>
      <c r="AK54" s="47"/>
      <c r="AL54" s="47"/>
      <c r="AM54" s="47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</row>
    <row r="55" spans="1:102" s="38" customFormat="1" outlineLevel="1" x14ac:dyDescent="0.2">
      <c r="A55" s="48"/>
      <c r="B55" s="49" t="s">
        <v>95</v>
      </c>
      <c r="C55" s="50" t="s">
        <v>96</v>
      </c>
      <c r="D55" s="51" t="s">
        <v>62</v>
      </c>
      <c r="E55" s="52">
        <v>76.099999999999994</v>
      </c>
      <c r="F55" s="53"/>
      <c r="G55" s="54">
        <f t="shared" si="3"/>
        <v>0</v>
      </c>
      <c r="H55" s="46">
        <v>0</v>
      </c>
      <c r="I55" s="46">
        <f>ROUND(E55*H55,2)</f>
        <v>0</v>
      </c>
      <c r="J55" s="46">
        <v>46.2</v>
      </c>
      <c r="K55" s="46">
        <f>ROUND(E55*J55,2)</f>
        <v>3515.82</v>
      </c>
      <c r="L55" s="46">
        <v>21</v>
      </c>
      <c r="M55" s="46">
        <f>G55*(1+L55/100)</f>
        <v>0</v>
      </c>
      <c r="N55" s="46">
        <v>7.5600000000000001E-2</v>
      </c>
      <c r="O55" s="46">
        <f>ROUND(E55*N55,2)</f>
        <v>5.75</v>
      </c>
      <c r="P55" s="46">
        <v>0</v>
      </c>
      <c r="Q55" s="46">
        <f>ROUND(E55*P55,2)</f>
        <v>0</v>
      </c>
      <c r="R55" s="46"/>
      <c r="S55" s="46" t="s">
        <v>79</v>
      </c>
      <c r="T55" s="46" t="s">
        <v>63</v>
      </c>
      <c r="U55" s="46">
        <v>2.5000000000000001E-2</v>
      </c>
      <c r="V55" s="46">
        <f>ROUND(E55*U55,2)</f>
        <v>1.9</v>
      </c>
      <c r="W55" s="46"/>
      <c r="X55" s="47"/>
      <c r="Y55" s="47"/>
      <c r="Z55" s="47"/>
      <c r="AA55" s="47"/>
      <c r="AB55" s="47"/>
      <c r="AC55" s="47"/>
      <c r="AD55" s="47" t="s">
        <v>64</v>
      </c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7"/>
      <c r="AP55" s="47"/>
      <c r="AQ55" s="47"/>
      <c r="AR55" s="47"/>
      <c r="AS55" s="47"/>
      <c r="AT55" s="47"/>
      <c r="AU55" s="47"/>
      <c r="AV55" s="47"/>
      <c r="AW55" s="47"/>
      <c r="AX55" s="47"/>
      <c r="AY55" s="47"/>
      <c r="AZ55" s="47"/>
      <c r="BA55" s="47"/>
      <c r="BB55" s="47"/>
      <c r="BC55" s="47"/>
      <c r="BD55" s="47"/>
      <c r="BE55" s="47"/>
    </row>
    <row r="56" spans="1:102" s="38" customFormat="1" outlineLevel="1" x14ac:dyDescent="0.2">
      <c r="A56" s="68"/>
      <c r="B56" s="56"/>
      <c r="C56" s="57" t="s">
        <v>182</v>
      </c>
      <c r="D56" s="58"/>
      <c r="E56" s="59"/>
      <c r="F56" s="46"/>
      <c r="G56" s="54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7"/>
      <c r="Y56" s="47"/>
      <c r="Z56" s="47"/>
      <c r="AA56" s="47"/>
      <c r="AB56" s="47"/>
      <c r="AC56" s="47"/>
      <c r="AD56" s="47" t="s">
        <v>65</v>
      </c>
      <c r="AE56" s="47">
        <v>0</v>
      </c>
      <c r="AF56" s="47"/>
      <c r="AG56" s="47"/>
      <c r="AH56" s="47"/>
      <c r="AI56" s="47"/>
      <c r="AJ56" s="47"/>
      <c r="AK56" s="47"/>
      <c r="AL56" s="47"/>
      <c r="AM56" s="47"/>
      <c r="AN56" s="47"/>
      <c r="AO56" s="47"/>
      <c r="AP56" s="47"/>
      <c r="AQ56" s="47"/>
      <c r="AR56" s="47"/>
      <c r="AS56" s="47"/>
      <c r="AT56" s="47"/>
      <c r="AU56" s="47"/>
      <c r="AV56" s="47"/>
      <c r="AW56" s="47"/>
      <c r="AX56" s="47"/>
      <c r="AY56" s="47"/>
      <c r="AZ56" s="47"/>
      <c r="BA56" s="47"/>
      <c r="BB56" s="47"/>
      <c r="BC56" s="47"/>
      <c r="BD56" s="47"/>
      <c r="BE56" s="47"/>
    </row>
    <row r="57" spans="1:102" s="38" customFormat="1" outlineLevel="1" x14ac:dyDescent="0.2">
      <c r="A57" s="48"/>
      <c r="B57" s="49" t="s">
        <v>97</v>
      </c>
      <c r="C57" s="50" t="s">
        <v>98</v>
      </c>
      <c r="D57" s="51" t="s">
        <v>62</v>
      </c>
      <c r="E57" s="52">
        <v>76.099999999999994</v>
      </c>
      <c r="F57" s="53"/>
      <c r="G57" s="54">
        <f t="shared" si="3"/>
        <v>0</v>
      </c>
      <c r="H57" s="46">
        <v>0</v>
      </c>
      <c r="I57" s="46">
        <f>ROUND(E57*H57,2)</f>
        <v>0</v>
      </c>
      <c r="J57" s="46">
        <v>630</v>
      </c>
      <c r="K57" s="46">
        <f>ROUND(E57*J57,2)</f>
        <v>47943</v>
      </c>
      <c r="L57" s="46">
        <v>21</v>
      </c>
      <c r="M57" s="46">
        <f>G57*(1+L57/100)</f>
        <v>0</v>
      </c>
      <c r="N57" s="46">
        <v>3.5000000000000003E-2</v>
      </c>
      <c r="O57" s="46">
        <f>ROUND(E57*N57,2)</f>
        <v>2.66</v>
      </c>
      <c r="P57" s="46">
        <v>0</v>
      </c>
      <c r="Q57" s="46">
        <f>ROUND(E57*P57,2)</f>
        <v>0</v>
      </c>
      <c r="R57" s="46"/>
      <c r="S57" s="46" t="s">
        <v>79</v>
      </c>
      <c r="T57" s="46" t="s">
        <v>80</v>
      </c>
      <c r="U57" s="46">
        <v>0</v>
      </c>
      <c r="V57" s="46">
        <f>ROUND(E57*U57,2)</f>
        <v>0</v>
      </c>
      <c r="W57" s="46"/>
      <c r="X57" s="47"/>
      <c r="Y57" s="47"/>
      <c r="Z57" s="47"/>
      <c r="AA57" s="47"/>
      <c r="AB57" s="47"/>
      <c r="AC57" s="47"/>
      <c r="AD57" s="47" t="s">
        <v>64</v>
      </c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47"/>
      <c r="AS57" s="47"/>
      <c r="AT57" s="47"/>
      <c r="AU57" s="47"/>
      <c r="AV57" s="47"/>
      <c r="AW57" s="47"/>
      <c r="AX57" s="47"/>
      <c r="AY57" s="47"/>
      <c r="AZ57" s="47"/>
      <c r="BA57" s="47"/>
      <c r="BB57" s="47"/>
      <c r="BC57" s="47"/>
      <c r="BD57" s="47"/>
      <c r="BE57" s="47"/>
    </row>
    <row r="58" spans="1:102" s="38" customFormat="1" outlineLevel="1" x14ac:dyDescent="0.2">
      <c r="A58" s="68"/>
      <c r="B58" s="56"/>
      <c r="C58" s="57" t="s">
        <v>182</v>
      </c>
      <c r="D58" s="58"/>
      <c r="E58" s="59"/>
      <c r="F58" s="46"/>
      <c r="G58" s="54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7"/>
      <c r="Y58" s="47"/>
      <c r="Z58" s="47"/>
      <c r="AA58" s="47"/>
      <c r="AB58" s="47"/>
      <c r="AC58" s="47"/>
      <c r="AD58" s="47" t="s">
        <v>65</v>
      </c>
      <c r="AE58" s="47">
        <v>0</v>
      </c>
      <c r="AF58" s="47"/>
      <c r="AG58" s="47"/>
      <c r="AH58" s="47"/>
      <c r="AI58" s="47"/>
      <c r="AJ58" s="47"/>
      <c r="AK58" s="47"/>
      <c r="AL58" s="47"/>
      <c r="AM58" s="47"/>
      <c r="AN58" s="47"/>
      <c r="AO58" s="47"/>
      <c r="AP58" s="47"/>
      <c r="AQ58" s="47"/>
      <c r="AR58" s="47"/>
      <c r="AS58" s="47"/>
      <c r="AT58" s="47"/>
      <c r="AU58" s="47"/>
      <c r="AV58" s="47"/>
      <c r="AW58" s="47"/>
      <c r="AX58" s="47"/>
      <c r="AY58" s="47"/>
      <c r="AZ58" s="47"/>
      <c r="BA58" s="47"/>
      <c r="BB58" s="47"/>
      <c r="BC58" s="47"/>
      <c r="BD58" s="47"/>
      <c r="BE58" s="47"/>
    </row>
    <row r="59" spans="1:102" s="38" customFormat="1" outlineLevel="1" x14ac:dyDescent="0.2">
      <c r="A59" s="48"/>
      <c r="B59" s="49" t="s">
        <v>99</v>
      </c>
      <c r="C59" s="50" t="s">
        <v>100</v>
      </c>
      <c r="D59" s="51" t="s">
        <v>62</v>
      </c>
      <c r="E59" s="52">
        <v>76.099999999999994</v>
      </c>
      <c r="F59" s="53"/>
      <c r="G59" s="54">
        <f t="shared" si="3"/>
        <v>0</v>
      </c>
      <c r="H59" s="46">
        <v>1094.4100000000001</v>
      </c>
      <c r="I59" s="46">
        <f>ROUND(E59*H59,2)</f>
        <v>83284.600000000006</v>
      </c>
      <c r="J59" s="46">
        <v>95.59</v>
      </c>
      <c r="K59" s="46">
        <f>ROUND(E59*J59,2)</f>
        <v>7274.4</v>
      </c>
      <c r="L59" s="46">
        <v>21</v>
      </c>
      <c r="M59" s="46">
        <f>G59*(1+L59/100)</f>
        <v>0</v>
      </c>
      <c r="N59" s="46">
        <v>0.01</v>
      </c>
      <c r="O59" s="46">
        <f>ROUND(E59*N59,2)</f>
        <v>0.76</v>
      </c>
      <c r="P59" s="46">
        <v>0</v>
      </c>
      <c r="Q59" s="46">
        <f>ROUND(E59*P59,2)</f>
        <v>0</v>
      </c>
      <c r="R59" s="46"/>
      <c r="S59" s="46" t="s">
        <v>79</v>
      </c>
      <c r="T59" s="46" t="s">
        <v>80</v>
      </c>
      <c r="U59" s="46">
        <v>3.5999999999999997E-2</v>
      </c>
      <c r="V59" s="46">
        <f>ROUND(E59*U59,2)</f>
        <v>2.74</v>
      </c>
      <c r="W59" s="46"/>
      <c r="X59" s="47"/>
      <c r="Y59" s="47"/>
      <c r="Z59" s="47"/>
      <c r="AA59" s="47"/>
      <c r="AB59" s="47"/>
      <c r="AC59" s="47"/>
      <c r="AD59" s="47" t="s">
        <v>64</v>
      </c>
      <c r="AE59" s="47"/>
      <c r="AF59" s="47"/>
      <c r="AG59" s="47"/>
      <c r="AH59" s="47"/>
      <c r="AI59" s="47"/>
      <c r="AJ59" s="47"/>
      <c r="AK59" s="47"/>
      <c r="AL59" s="47"/>
      <c r="AM59" s="47"/>
      <c r="AN59" s="47"/>
      <c r="AO59" s="47"/>
      <c r="AP59" s="47"/>
      <c r="AQ59" s="47"/>
      <c r="AR59" s="47"/>
      <c r="AS59" s="47"/>
      <c r="AT59" s="47"/>
      <c r="AU59" s="47"/>
      <c r="AV59" s="47"/>
      <c r="AW59" s="47"/>
      <c r="AX59" s="47"/>
      <c r="AY59" s="47"/>
      <c r="AZ59" s="47"/>
      <c r="BA59" s="47"/>
      <c r="BB59" s="47"/>
      <c r="BC59" s="47"/>
      <c r="BD59" s="47"/>
      <c r="BE59" s="47"/>
    </row>
    <row r="60" spans="1:102" s="38" customFormat="1" outlineLevel="1" x14ac:dyDescent="0.2">
      <c r="A60" s="68"/>
      <c r="B60" s="56"/>
      <c r="C60" s="57" t="s">
        <v>124</v>
      </c>
      <c r="D60" s="58"/>
      <c r="E60" s="59"/>
      <c r="F60" s="46"/>
      <c r="G60" s="54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7"/>
      <c r="Y60" s="47"/>
      <c r="Z60" s="47"/>
      <c r="AA60" s="47"/>
      <c r="AB60" s="47"/>
      <c r="AC60" s="47"/>
      <c r="AD60" s="47" t="s">
        <v>65</v>
      </c>
      <c r="AE60" s="47">
        <v>0</v>
      </c>
      <c r="AF60" s="47"/>
      <c r="AG60" s="47"/>
      <c r="AH60" s="47"/>
      <c r="AI60" s="47"/>
      <c r="AJ60" s="47"/>
      <c r="AK60" s="47"/>
      <c r="AL60" s="47"/>
      <c r="AM60" s="47"/>
      <c r="AN60" s="47"/>
      <c r="AO60" s="47"/>
      <c r="AP60" s="47"/>
      <c r="AQ60" s="47"/>
      <c r="AR60" s="47"/>
      <c r="AS60" s="47"/>
      <c r="AT60" s="47"/>
      <c r="AU60" s="47"/>
      <c r="AV60" s="47"/>
      <c r="AW60" s="47"/>
      <c r="AX60" s="47"/>
      <c r="AY60" s="47"/>
      <c r="AZ60" s="47"/>
      <c r="BA60" s="47"/>
      <c r="BB60" s="47"/>
      <c r="BC60" s="47"/>
      <c r="BD60" s="47"/>
      <c r="BE60" s="47"/>
    </row>
    <row r="61" spans="1:102" s="38" customFormat="1" outlineLevel="1" x14ac:dyDescent="0.2">
      <c r="A61" s="48"/>
      <c r="B61" s="49" t="s">
        <v>101</v>
      </c>
      <c r="C61" s="50" t="s">
        <v>125</v>
      </c>
      <c r="D61" s="51" t="s">
        <v>62</v>
      </c>
      <c r="E61" s="52">
        <v>61.2</v>
      </c>
      <c r="F61" s="53"/>
      <c r="G61" s="54">
        <f t="shared" si="3"/>
        <v>0</v>
      </c>
      <c r="H61" s="46">
        <v>219</v>
      </c>
      <c r="I61" s="46">
        <f>ROUND(E61*H61,2)</f>
        <v>13402.8</v>
      </c>
      <c r="J61" s="46">
        <v>0</v>
      </c>
      <c r="K61" s="46">
        <f>ROUND(E61*J61,2)</f>
        <v>0</v>
      </c>
      <c r="L61" s="46">
        <v>21</v>
      </c>
      <c r="M61" s="46">
        <f>G61*(1+L61/100)</f>
        <v>0</v>
      </c>
      <c r="N61" s="46">
        <v>0.129</v>
      </c>
      <c r="O61" s="46">
        <f>ROUND(E61*N61,2)</f>
        <v>7.89</v>
      </c>
      <c r="P61" s="46">
        <v>0</v>
      </c>
      <c r="Q61" s="46">
        <f>ROUND(E61*P61,2)</f>
        <v>0</v>
      </c>
      <c r="R61" s="46"/>
      <c r="S61" s="46" t="s">
        <v>79</v>
      </c>
      <c r="T61" s="46" t="s">
        <v>63</v>
      </c>
      <c r="U61" s="46">
        <v>0</v>
      </c>
      <c r="V61" s="46">
        <f>ROUND(E61*U61,2)</f>
        <v>0</v>
      </c>
      <c r="W61" s="46"/>
      <c r="X61" s="47"/>
      <c r="Y61" s="47"/>
      <c r="Z61" s="47"/>
      <c r="AA61" s="47"/>
      <c r="AB61" s="47"/>
      <c r="AC61" s="47"/>
      <c r="AD61" s="47" t="s">
        <v>86</v>
      </c>
      <c r="AE61" s="47"/>
      <c r="AF61" s="47"/>
      <c r="AG61" s="47"/>
      <c r="AH61" s="47"/>
      <c r="AI61" s="47"/>
      <c r="AJ61" s="47"/>
      <c r="AK61" s="47"/>
      <c r="AL61" s="47"/>
      <c r="AM61" s="47"/>
      <c r="AN61" s="47"/>
      <c r="AO61" s="47"/>
      <c r="AP61" s="47"/>
      <c r="AQ61" s="47"/>
      <c r="AR61" s="47"/>
      <c r="AS61" s="47"/>
      <c r="AT61" s="47"/>
      <c r="AU61" s="47"/>
      <c r="AV61" s="47"/>
      <c r="AW61" s="47"/>
      <c r="AX61" s="47"/>
      <c r="AY61" s="47"/>
      <c r="AZ61" s="47"/>
      <c r="BA61" s="47"/>
      <c r="BB61" s="47"/>
      <c r="BC61" s="47"/>
      <c r="BD61" s="47"/>
      <c r="BE61" s="47"/>
    </row>
    <row r="62" spans="1:102" s="38" customFormat="1" outlineLevel="1" x14ac:dyDescent="0.2">
      <c r="A62" s="68"/>
      <c r="B62" s="56"/>
      <c r="C62" s="57" t="s">
        <v>188</v>
      </c>
      <c r="D62" s="58"/>
      <c r="E62" s="59">
        <v>61.2</v>
      </c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7"/>
      <c r="Y62" s="47"/>
      <c r="Z62" s="47"/>
      <c r="AA62" s="47"/>
      <c r="AB62" s="47"/>
      <c r="AC62" s="47"/>
      <c r="AD62" s="47" t="s">
        <v>65</v>
      </c>
      <c r="AE62" s="47">
        <v>0</v>
      </c>
      <c r="AF62" s="47"/>
      <c r="AG62" s="47"/>
      <c r="AH62" s="47"/>
      <c r="AI62" s="47"/>
      <c r="AJ62" s="47"/>
      <c r="AK62" s="47"/>
      <c r="AL62" s="47"/>
      <c r="AM62" s="47"/>
      <c r="AN62" s="47"/>
      <c r="AO62" s="47"/>
      <c r="AP62" s="47"/>
      <c r="AQ62" s="47"/>
      <c r="AR62" s="47"/>
      <c r="AS62" s="47"/>
      <c r="AT62" s="47"/>
      <c r="AU62" s="47"/>
      <c r="AV62" s="47"/>
      <c r="AW62" s="47"/>
      <c r="AX62" s="47"/>
      <c r="AY62" s="47"/>
      <c r="AZ62" s="47"/>
      <c r="BA62" s="47"/>
      <c r="BB62" s="47"/>
      <c r="BC62" s="47"/>
      <c r="BD62" s="47"/>
      <c r="BE62" s="47"/>
    </row>
    <row r="63" spans="1:102" s="23" customFormat="1" x14ac:dyDescent="0.2">
      <c r="A63" s="73" t="s">
        <v>58</v>
      </c>
      <c r="B63" s="74" t="s">
        <v>23</v>
      </c>
      <c r="C63" s="75" t="s">
        <v>24</v>
      </c>
      <c r="D63" s="76"/>
      <c r="E63" s="77"/>
      <c r="F63" s="78"/>
      <c r="G63" s="79">
        <f>SUM(G64:G66)</f>
        <v>0</v>
      </c>
      <c r="H63" s="22"/>
      <c r="I63" s="22">
        <f>SUM(I64:I67)</f>
        <v>49253.86</v>
      </c>
      <c r="J63" s="22"/>
      <c r="K63" s="22">
        <f>SUM(K64:K67)</f>
        <v>21993.24</v>
      </c>
      <c r="L63" s="22"/>
      <c r="M63" s="22">
        <f>SUM(M64:M67)</f>
        <v>0</v>
      </c>
      <c r="N63" s="22"/>
      <c r="O63" s="22">
        <f>SUM(O64:O67)</f>
        <v>45.870000000000005</v>
      </c>
      <c r="P63" s="22"/>
      <c r="Q63" s="22">
        <f>SUM(Q64:Q67)</f>
        <v>0</v>
      </c>
      <c r="R63" s="22"/>
      <c r="S63" s="22"/>
      <c r="T63" s="22"/>
      <c r="U63" s="22"/>
      <c r="V63" s="22">
        <f>SUM(V64:V67)</f>
        <v>55.49</v>
      </c>
      <c r="W63" s="22"/>
      <c r="X63" s="38"/>
      <c r="Y63" s="38"/>
      <c r="Z63" s="38"/>
      <c r="AA63" s="38"/>
      <c r="AB63" s="38"/>
      <c r="AC63" s="38"/>
      <c r="AD63" s="38" t="s">
        <v>59</v>
      </c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8"/>
      <c r="BK63" s="38"/>
      <c r="BL63" s="38"/>
      <c r="BM63" s="38"/>
      <c r="BN63" s="38"/>
      <c r="BO63" s="38"/>
      <c r="BP63" s="38"/>
      <c r="BQ63" s="38"/>
      <c r="BR63" s="38"/>
      <c r="BS63" s="38"/>
      <c r="BT63" s="38"/>
      <c r="BU63" s="38"/>
      <c r="BV63" s="38"/>
      <c r="BW63" s="38"/>
      <c r="BX63" s="38"/>
      <c r="BY63" s="38"/>
      <c r="BZ63" s="38"/>
      <c r="CA63" s="38"/>
      <c r="CB63" s="38"/>
      <c r="CC63" s="38"/>
      <c r="CD63" s="38"/>
      <c r="CE63" s="38"/>
      <c r="CF63" s="38"/>
      <c r="CG63" s="38"/>
      <c r="CH63" s="38"/>
      <c r="CI63" s="38"/>
      <c r="CJ63" s="38"/>
      <c r="CK63" s="38"/>
      <c r="CL63" s="38"/>
      <c r="CM63" s="38"/>
      <c r="CN63" s="38"/>
      <c r="CO63" s="38"/>
      <c r="CP63" s="38"/>
      <c r="CQ63" s="38"/>
      <c r="CR63" s="38"/>
      <c r="CS63" s="38"/>
      <c r="CT63" s="38"/>
      <c r="CU63" s="38"/>
      <c r="CV63" s="38"/>
      <c r="CW63" s="38"/>
      <c r="CX63" s="38"/>
    </row>
    <row r="64" spans="1:102" s="38" customFormat="1" outlineLevel="1" x14ac:dyDescent="0.2">
      <c r="A64" s="48"/>
      <c r="B64" s="49" t="s">
        <v>103</v>
      </c>
      <c r="C64" s="50" t="s">
        <v>104</v>
      </c>
      <c r="D64" s="51" t="s">
        <v>68</v>
      </c>
      <c r="E64" s="52">
        <v>204</v>
      </c>
      <c r="F64" s="53"/>
      <c r="G64" s="54">
        <f>E64*F64</f>
        <v>0</v>
      </c>
      <c r="H64" s="46">
        <v>143.19</v>
      </c>
      <c r="I64" s="46">
        <f>ROUND(E64*H64,2)</f>
        <v>29210.76</v>
      </c>
      <c r="J64" s="46">
        <v>107.81</v>
      </c>
      <c r="K64" s="46">
        <f>ROUND(E64*J64,2)</f>
        <v>21993.24</v>
      </c>
      <c r="L64" s="46">
        <v>21</v>
      </c>
      <c r="M64" s="46">
        <f>G64*(1+L64/100)</f>
        <v>0</v>
      </c>
      <c r="N64" s="46">
        <v>0.188</v>
      </c>
      <c r="O64" s="46">
        <f>ROUND(E64*N64,2)</f>
        <v>38.35</v>
      </c>
      <c r="P64" s="46">
        <v>0</v>
      </c>
      <c r="Q64" s="46">
        <f>ROUND(E64*P64,2)</f>
        <v>0</v>
      </c>
      <c r="R64" s="46"/>
      <c r="S64" s="46" t="s">
        <v>63</v>
      </c>
      <c r="T64" s="46" t="s">
        <v>63</v>
      </c>
      <c r="U64" s="46">
        <v>0.27200000000000002</v>
      </c>
      <c r="V64" s="46">
        <f>ROUND(E64*U64,2)</f>
        <v>55.49</v>
      </c>
      <c r="W64" s="46"/>
      <c r="X64" s="47"/>
      <c r="Y64" s="47"/>
      <c r="Z64" s="47"/>
      <c r="AA64" s="47"/>
      <c r="AB64" s="47"/>
      <c r="AC64" s="47"/>
      <c r="AD64" s="47" t="s">
        <v>64</v>
      </c>
      <c r="AE64" s="47"/>
      <c r="AF64" s="47"/>
      <c r="AG64" s="47"/>
      <c r="AH64" s="47"/>
      <c r="AI64" s="47"/>
      <c r="AJ64" s="47"/>
      <c r="AK64" s="47"/>
      <c r="AL64" s="47"/>
      <c r="AM64" s="47"/>
      <c r="AN64" s="47"/>
      <c r="AO64" s="47"/>
      <c r="AP64" s="47"/>
      <c r="AQ64" s="47"/>
      <c r="AR64" s="47"/>
      <c r="AS64" s="47"/>
      <c r="AT64" s="47"/>
      <c r="AU64" s="47"/>
      <c r="AV64" s="47"/>
      <c r="AW64" s="47"/>
      <c r="AX64" s="47"/>
      <c r="AY64" s="47"/>
      <c r="AZ64" s="47"/>
      <c r="BA64" s="47"/>
      <c r="BB64" s="47"/>
      <c r="BC64" s="47"/>
      <c r="BD64" s="47"/>
      <c r="BE64" s="47"/>
    </row>
    <row r="65" spans="1:102" s="38" customFormat="1" ht="22.5" outlineLevel="1" x14ac:dyDescent="0.2">
      <c r="A65" s="68"/>
      <c r="B65" s="56"/>
      <c r="C65" s="57" t="s">
        <v>191</v>
      </c>
      <c r="D65" s="58"/>
      <c r="E65" s="59">
        <v>204</v>
      </c>
      <c r="F65" s="46"/>
      <c r="G65" s="54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7"/>
      <c r="Y65" s="47"/>
      <c r="Z65" s="47"/>
      <c r="AA65" s="47"/>
      <c r="AB65" s="47"/>
      <c r="AC65" s="47"/>
      <c r="AD65" s="47" t="s">
        <v>65</v>
      </c>
      <c r="AE65" s="47">
        <v>0</v>
      </c>
      <c r="AF65" s="47"/>
      <c r="AG65" s="47"/>
      <c r="AH65" s="47"/>
      <c r="AI65" s="47"/>
      <c r="AJ65" s="47"/>
      <c r="AK65" s="47"/>
      <c r="AL65" s="47"/>
      <c r="AM65" s="47"/>
      <c r="AN65" s="47"/>
      <c r="AO65" s="47"/>
      <c r="AP65" s="47"/>
      <c r="AQ65" s="47"/>
      <c r="AR65" s="47"/>
      <c r="AS65" s="47"/>
      <c r="AT65" s="47"/>
      <c r="AU65" s="47"/>
      <c r="AV65" s="47"/>
      <c r="AW65" s="47"/>
      <c r="AX65" s="47"/>
      <c r="AY65" s="47"/>
      <c r="AZ65" s="47"/>
      <c r="BA65" s="47"/>
      <c r="BB65" s="47"/>
      <c r="BC65" s="47"/>
      <c r="BD65" s="47"/>
      <c r="BE65" s="47"/>
    </row>
    <row r="66" spans="1:102" s="38" customFormat="1" outlineLevel="1" x14ac:dyDescent="0.2">
      <c r="A66" s="48"/>
      <c r="B66" s="49" t="s">
        <v>105</v>
      </c>
      <c r="C66" s="50" t="s">
        <v>187</v>
      </c>
      <c r="D66" s="51" t="s">
        <v>85</v>
      </c>
      <c r="E66" s="52">
        <v>209</v>
      </c>
      <c r="F66" s="53"/>
      <c r="G66" s="54">
        <f t="shared" ref="G66" si="4">E66*F66</f>
        <v>0</v>
      </c>
      <c r="H66" s="46">
        <v>95.9</v>
      </c>
      <c r="I66" s="46">
        <f>ROUND(E66*H66,2)</f>
        <v>20043.099999999999</v>
      </c>
      <c r="J66" s="46">
        <v>0</v>
      </c>
      <c r="K66" s="46">
        <f>ROUND(E66*J66,2)</f>
        <v>0</v>
      </c>
      <c r="L66" s="46">
        <v>21</v>
      </c>
      <c r="M66" s="46">
        <f>G66*(1+L66/100)</f>
        <v>0</v>
      </c>
      <c r="N66" s="46">
        <v>3.5999999999999997E-2</v>
      </c>
      <c r="O66" s="46">
        <f>ROUND(E66*N66,2)</f>
        <v>7.52</v>
      </c>
      <c r="P66" s="46">
        <v>0</v>
      </c>
      <c r="Q66" s="46">
        <f>ROUND(E66*P66,2)</f>
        <v>0</v>
      </c>
      <c r="R66" s="46"/>
      <c r="S66" s="46" t="s">
        <v>79</v>
      </c>
      <c r="T66" s="46" t="s">
        <v>63</v>
      </c>
      <c r="U66" s="46">
        <v>0</v>
      </c>
      <c r="V66" s="46">
        <f>ROUND(E66*U66,2)</f>
        <v>0</v>
      </c>
      <c r="W66" s="46"/>
      <c r="X66" s="47"/>
      <c r="Y66" s="47"/>
      <c r="Z66" s="47"/>
      <c r="AA66" s="47"/>
      <c r="AB66" s="47"/>
      <c r="AC66" s="47"/>
      <c r="AD66" s="47" t="s">
        <v>86</v>
      </c>
      <c r="AE66" s="47"/>
      <c r="AF66" s="47"/>
      <c r="AG66" s="47"/>
      <c r="AH66" s="47"/>
      <c r="AI66" s="47"/>
      <c r="AJ66" s="47"/>
      <c r="AK66" s="47"/>
      <c r="AL66" s="47"/>
      <c r="AM66" s="47"/>
      <c r="AN66" s="47"/>
      <c r="AO66" s="47"/>
      <c r="AP66" s="47"/>
      <c r="AQ66" s="47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</row>
    <row r="67" spans="1:102" s="38" customFormat="1" outlineLevel="1" x14ac:dyDescent="0.2">
      <c r="A67" s="68"/>
      <c r="B67" s="56"/>
      <c r="C67" s="57" t="s">
        <v>190</v>
      </c>
      <c r="D67" s="58"/>
      <c r="E67" s="59">
        <v>209</v>
      </c>
      <c r="F67" s="46"/>
      <c r="G67" s="6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7"/>
      <c r="Y67" s="47"/>
      <c r="Z67" s="47"/>
      <c r="AA67" s="47"/>
      <c r="AB67" s="47"/>
      <c r="AC67" s="47"/>
      <c r="AD67" s="47" t="s">
        <v>65</v>
      </c>
      <c r="AE67" s="47">
        <v>0</v>
      </c>
      <c r="AF67" s="47"/>
      <c r="AG67" s="47"/>
      <c r="AH67" s="47"/>
      <c r="AI67" s="47"/>
      <c r="AJ67" s="47"/>
      <c r="AK67" s="47"/>
      <c r="AL67" s="47"/>
      <c r="AM67" s="47"/>
      <c r="AN67" s="47"/>
      <c r="AO67" s="47"/>
      <c r="AP67" s="47"/>
      <c r="AQ67" s="47"/>
      <c r="AR67" s="47"/>
      <c r="AS67" s="47"/>
      <c r="AT67" s="47"/>
      <c r="AU67" s="47"/>
      <c r="AV67" s="47"/>
      <c r="AW67" s="47"/>
      <c r="AX67" s="47"/>
      <c r="AY67" s="47"/>
      <c r="AZ67" s="47"/>
      <c r="BA67" s="47"/>
      <c r="BB67" s="47"/>
      <c r="BC67" s="47"/>
      <c r="BD67" s="47"/>
      <c r="BE67" s="47"/>
    </row>
    <row r="68" spans="1:102" s="23" customFormat="1" x14ac:dyDescent="0.2">
      <c r="A68" s="73" t="s">
        <v>58</v>
      </c>
      <c r="B68" s="74" t="s">
        <v>25</v>
      </c>
      <c r="C68" s="75" t="s">
        <v>26</v>
      </c>
      <c r="D68" s="76"/>
      <c r="E68" s="77"/>
      <c r="F68" s="78"/>
      <c r="G68" s="79">
        <f>SUM(G69:G71)</f>
        <v>0</v>
      </c>
      <c r="H68" s="22"/>
      <c r="I68" s="22">
        <f>SUM(I69:I72)</f>
        <v>2167.44</v>
      </c>
      <c r="J68" s="22"/>
      <c r="K68" s="22">
        <f>SUM(K69:K72)</f>
        <v>1028.1600000000001</v>
      </c>
      <c r="L68" s="22"/>
      <c r="M68" s="22">
        <f>SUM(M69:M72)</f>
        <v>0</v>
      </c>
      <c r="N68" s="22"/>
      <c r="O68" s="22">
        <f>SUM(O69:O72)</f>
        <v>2.75</v>
      </c>
      <c r="P68" s="22"/>
      <c r="Q68" s="22">
        <f>SUM(Q69:Q72)</f>
        <v>0</v>
      </c>
      <c r="R68" s="22"/>
      <c r="S68" s="22"/>
      <c r="T68" s="22"/>
      <c r="U68" s="22"/>
      <c r="V68" s="22">
        <f>SUM(V69:V72)</f>
        <v>2.86</v>
      </c>
      <c r="W68" s="22"/>
      <c r="X68" s="38"/>
      <c r="Y68" s="38"/>
      <c r="Z68" s="38"/>
      <c r="AA68" s="38"/>
      <c r="AB68" s="38"/>
      <c r="AC68" s="38"/>
      <c r="AD68" s="38" t="s">
        <v>59</v>
      </c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38"/>
      <c r="AT68" s="38"/>
      <c r="AU68" s="38"/>
      <c r="AV68" s="38"/>
      <c r="AW68" s="38"/>
      <c r="AX68" s="38"/>
      <c r="AY68" s="38"/>
      <c r="AZ68" s="38"/>
      <c r="BA68" s="38"/>
      <c r="BB68" s="38"/>
      <c r="BC68" s="38"/>
      <c r="BD68" s="38"/>
      <c r="BE68" s="38"/>
      <c r="BF68" s="38"/>
      <c r="BG68" s="38"/>
      <c r="BH68" s="38"/>
      <c r="BI68" s="38"/>
      <c r="BJ68" s="38"/>
      <c r="BK68" s="38"/>
      <c r="BL68" s="38"/>
      <c r="BM68" s="38"/>
      <c r="BN68" s="38"/>
      <c r="BO68" s="38"/>
      <c r="BP68" s="38"/>
      <c r="BQ68" s="38"/>
      <c r="BR68" s="38"/>
      <c r="BS68" s="38"/>
      <c r="BT68" s="38"/>
      <c r="BU68" s="38"/>
      <c r="BV68" s="38"/>
      <c r="BW68" s="38"/>
      <c r="BX68" s="38"/>
      <c r="BY68" s="38"/>
      <c r="BZ68" s="38"/>
      <c r="CA68" s="38"/>
      <c r="CB68" s="38"/>
      <c r="CC68" s="38"/>
      <c r="CD68" s="38"/>
      <c r="CE68" s="38"/>
      <c r="CF68" s="38"/>
      <c r="CG68" s="38"/>
      <c r="CH68" s="38"/>
      <c r="CI68" s="38"/>
      <c r="CJ68" s="38"/>
      <c r="CK68" s="38"/>
      <c r="CL68" s="38"/>
      <c r="CM68" s="38"/>
      <c r="CN68" s="38"/>
      <c r="CO68" s="38"/>
      <c r="CP68" s="38"/>
      <c r="CQ68" s="38"/>
      <c r="CR68" s="38"/>
      <c r="CS68" s="38"/>
      <c r="CT68" s="38"/>
      <c r="CU68" s="38"/>
      <c r="CV68" s="38"/>
      <c r="CW68" s="38"/>
      <c r="CX68" s="38"/>
    </row>
    <row r="69" spans="1:102" s="38" customFormat="1" ht="22.5" outlineLevel="1" x14ac:dyDescent="0.2">
      <c r="A69" s="48"/>
      <c r="B69" s="49" t="s">
        <v>106</v>
      </c>
      <c r="C69" s="50" t="s">
        <v>145</v>
      </c>
      <c r="D69" s="51" t="s">
        <v>68</v>
      </c>
      <c r="E69" s="52">
        <v>16</v>
      </c>
      <c r="F69" s="53"/>
      <c r="G69" s="54">
        <f>E69*F69</f>
        <v>0</v>
      </c>
      <c r="H69" s="46">
        <v>27.84</v>
      </c>
      <c r="I69" s="46">
        <f>ROUND(E69*H69,2)</f>
        <v>445.44</v>
      </c>
      <c r="J69" s="46">
        <v>64.260000000000005</v>
      </c>
      <c r="K69" s="46">
        <f>ROUND(E69*J69,2)</f>
        <v>1028.1600000000001</v>
      </c>
      <c r="L69" s="46">
        <v>21</v>
      </c>
      <c r="M69" s="46">
        <f>G69*(1+L69/100)</f>
        <v>0</v>
      </c>
      <c r="N69" s="46">
        <v>7.2849999999999998E-2</v>
      </c>
      <c r="O69" s="46">
        <f>ROUND(E69*N69,2)</f>
        <v>1.17</v>
      </c>
      <c r="P69" s="46">
        <v>0</v>
      </c>
      <c r="Q69" s="46">
        <f>ROUND(E69*P69,2)</f>
        <v>0</v>
      </c>
      <c r="R69" s="46"/>
      <c r="S69" s="46" t="s">
        <v>63</v>
      </c>
      <c r="T69" s="46" t="s">
        <v>63</v>
      </c>
      <c r="U69" s="46">
        <v>0.17899999999999999</v>
      </c>
      <c r="V69" s="46">
        <f>ROUND(E69*U69,2)</f>
        <v>2.86</v>
      </c>
      <c r="W69" s="46"/>
      <c r="X69" s="47"/>
      <c r="Y69" s="47"/>
      <c r="Z69" s="47"/>
      <c r="AA69" s="47"/>
      <c r="AB69" s="47"/>
      <c r="AC69" s="47"/>
      <c r="AD69" s="47" t="s">
        <v>64</v>
      </c>
      <c r="AE69" s="47"/>
      <c r="AF69" s="47"/>
      <c r="AG69" s="47"/>
      <c r="AH69" s="47"/>
      <c r="AI69" s="47"/>
      <c r="AJ69" s="47"/>
      <c r="AK69" s="47"/>
      <c r="AL69" s="47"/>
      <c r="AM69" s="47"/>
      <c r="AN69" s="47"/>
      <c r="AO69" s="47"/>
      <c r="AP69" s="47"/>
      <c r="AQ69" s="47"/>
      <c r="AR69" s="47"/>
      <c r="AS69" s="47"/>
      <c r="AT69" s="47"/>
      <c r="AU69" s="47"/>
      <c r="AV69" s="47"/>
      <c r="AW69" s="47"/>
      <c r="AX69" s="47"/>
      <c r="AY69" s="47"/>
      <c r="AZ69" s="47"/>
      <c r="BA69" s="47"/>
      <c r="BB69" s="47"/>
      <c r="BC69" s="47"/>
      <c r="BD69" s="47"/>
      <c r="BE69" s="47"/>
    </row>
    <row r="70" spans="1:102" s="38" customFormat="1" outlineLevel="1" x14ac:dyDescent="0.2">
      <c r="A70" s="68"/>
      <c r="B70" s="56"/>
      <c r="C70" s="57" t="s">
        <v>148</v>
      </c>
      <c r="D70" s="58"/>
      <c r="E70" s="59">
        <v>16</v>
      </c>
      <c r="F70" s="46"/>
      <c r="G70" s="54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7"/>
      <c r="Y70" s="47"/>
      <c r="Z70" s="47"/>
      <c r="AA70" s="47"/>
      <c r="AB70" s="47"/>
      <c r="AC70" s="47"/>
      <c r="AD70" s="47" t="s">
        <v>65</v>
      </c>
      <c r="AE70" s="47">
        <v>0</v>
      </c>
      <c r="AF70" s="47"/>
      <c r="AG70" s="47"/>
      <c r="AH70" s="47"/>
      <c r="AI70" s="47"/>
      <c r="AJ70" s="47"/>
      <c r="AK70" s="47"/>
      <c r="AL70" s="47"/>
      <c r="AM70" s="47"/>
      <c r="AN70" s="47"/>
      <c r="AO70" s="47"/>
      <c r="AP70" s="47"/>
      <c r="AQ70" s="47"/>
      <c r="AR70" s="47"/>
      <c r="AS70" s="47"/>
      <c r="AT70" s="47"/>
      <c r="AU70" s="47"/>
      <c r="AV70" s="47"/>
      <c r="AW70" s="47"/>
      <c r="AX70" s="47"/>
      <c r="AY70" s="47"/>
      <c r="AZ70" s="47"/>
      <c r="BA70" s="47"/>
      <c r="BB70" s="47"/>
      <c r="BC70" s="47"/>
      <c r="BD70" s="47"/>
      <c r="BE70" s="47"/>
    </row>
    <row r="71" spans="1:102" s="38" customFormat="1" ht="22.5" outlineLevel="1" x14ac:dyDescent="0.2">
      <c r="A71" s="48"/>
      <c r="B71" s="49" t="s">
        <v>107</v>
      </c>
      <c r="C71" s="50" t="s">
        <v>146</v>
      </c>
      <c r="D71" s="51" t="s">
        <v>85</v>
      </c>
      <c r="E71" s="52">
        <v>42</v>
      </c>
      <c r="F71" s="53"/>
      <c r="G71" s="54">
        <f t="shared" ref="G71" si="5">E71*F71</f>
        <v>0</v>
      </c>
      <c r="H71" s="46">
        <v>41</v>
      </c>
      <c r="I71" s="46">
        <f>ROUND(E71*H71,2)</f>
        <v>1722</v>
      </c>
      <c r="J71" s="46">
        <v>0</v>
      </c>
      <c r="K71" s="46">
        <f>ROUND(E71*J71,2)</f>
        <v>0</v>
      </c>
      <c r="L71" s="46">
        <v>21</v>
      </c>
      <c r="M71" s="46">
        <f>G71*(1+L71/100)</f>
        <v>0</v>
      </c>
      <c r="N71" s="46">
        <v>3.7499999999999999E-2</v>
      </c>
      <c r="O71" s="46">
        <f>ROUND(E71*N71,2)</f>
        <v>1.58</v>
      </c>
      <c r="P71" s="46">
        <v>0</v>
      </c>
      <c r="Q71" s="46">
        <f>ROUND(E71*P71,2)</f>
        <v>0</v>
      </c>
      <c r="R71" s="46"/>
      <c r="S71" s="46" t="s">
        <v>79</v>
      </c>
      <c r="T71" s="46" t="s">
        <v>80</v>
      </c>
      <c r="U71" s="46">
        <v>0</v>
      </c>
      <c r="V71" s="46">
        <f>ROUND(E71*U71,2)</f>
        <v>0</v>
      </c>
      <c r="W71" s="46"/>
      <c r="X71" s="47"/>
      <c r="Y71" s="47"/>
      <c r="Z71" s="47"/>
      <c r="AA71" s="47"/>
      <c r="AB71" s="47"/>
      <c r="AC71" s="47"/>
      <c r="AD71" s="47" t="s">
        <v>86</v>
      </c>
      <c r="AE71" s="47"/>
      <c r="AF71" s="47"/>
      <c r="AG71" s="47"/>
      <c r="AH71" s="47"/>
      <c r="AI71" s="47"/>
      <c r="AJ71" s="47"/>
      <c r="AK71" s="47"/>
      <c r="AL71" s="47"/>
      <c r="AM71" s="47"/>
      <c r="AN71" s="47"/>
      <c r="AO71" s="47"/>
      <c r="AP71" s="47"/>
      <c r="AQ71" s="47"/>
      <c r="AR71" s="47"/>
      <c r="AS71" s="47"/>
      <c r="AT71" s="47"/>
      <c r="AU71" s="47"/>
      <c r="AV71" s="47"/>
      <c r="AW71" s="47"/>
      <c r="AX71" s="47"/>
      <c r="AY71" s="47"/>
      <c r="AZ71" s="47"/>
      <c r="BA71" s="47"/>
      <c r="BB71" s="47"/>
      <c r="BC71" s="47"/>
      <c r="BD71" s="47"/>
      <c r="BE71" s="47"/>
    </row>
    <row r="72" spans="1:102" s="38" customFormat="1" outlineLevel="1" x14ac:dyDescent="0.2">
      <c r="A72" s="68"/>
      <c r="B72" s="56"/>
      <c r="C72" s="57" t="s">
        <v>147</v>
      </c>
      <c r="D72" s="58"/>
      <c r="E72" s="59">
        <v>42</v>
      </c>
      <c r="F72" s="46"/>
      <c r="G72" s="6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7"/>
      <c r="Y72" s="47"/>
      <c r="Z72" s="47"/>
      <c r="AA72" s="47"/>
      <c r="AB72" s="47"/>
      <c r="AC72" s="47"/>
      <c r="AD72" s="47" t="s">
        <v>65</v>
      </c>
      <c r="AE72" s="47">
        <v>0</v>
      </c>
      <c r="AF72" s="47"/>
      <c r="AG72" s="47"/>
      <c r="AH72" s="47"/>
      <c r="AI72" s="47"/>
      <c r="AJ72" s="47"/>
      <c r="AK72" s="47"/>
      <c r="AL72" s="47"/>
      <c r="AM72" s="47"/>
      <c r="AN72" s="47"/>
      <c r="AO72" s="47"/>
      <c r="AP72" s="47"/>
      <c r="AQ72" s="47"/>
      <c r="AR72" s="47"/>
      <c r="AS72" s="47"/>
      <c r="AT72" s="47"/>
      <c r="AU72" s="47"/>
      <c r="AV72" s="47"/>
      <c r="AW72" s="47"/>
      <c r="AX72" s="47"/>
      <c r="AY72" s="47"/>
      <c r="AZ72" s="47"/>
      <c r="BA72" s="47"/>
      <c r="BB72" s="47"/>
      <c r="BC72" s="47"/>
      <c r="BD72" s="47"/>
      <c r="BE72" s="47"/>
    </row>
    <row r="73" spans="1:102" s="23" customFormat="1" x14ac:dyDescent="0.2">
      <c r="A73" s="73" t="s">
        <v>58</v>
      </c>
      <c r="B73" s="74" t="s">
        <v>27</v>
      </c>
      <c r="C73" s="75" t="s">
        <v>28</v>
      </c>
      <c r="D73" s="76"/>
      <c r="E73" s="77"/>
      <c r="F73" s="78"/>
      <c r="G73" s="79">
        <f>SUM(G74)</f>
        <v>0</v>
      </c>
      <c r="H73" s="22"/>
      <c r="I73" s="22">
        <f>SUM(I74:I74)</f>
        <v>0</v>
      </c>
      <c r="J73" s="22"/>
      <c r="K73" s="22">
        <f>SUM(K74:K74)</f>
        <v>197.5</v>
      </c>
      <c r="L73" s="22"/>
      <c r="M73" s="22">
        <f>SUM(M74:M74)</f>
        <v>0</v>
      </c>
      <c r="N73" s="22"/>
      <c r="O73" s="22">
        <f>SUM(O74:O74)</f>
        <v>0</v>
      </c>
      <c r="P73" s="22"/>
      <c r="Q73" s="22">
        <f>SUM(Q74:Q74)</f>
        <v>0</v>
      </c>
      <c r="R73" s="22"/>
      <c r="S73" s="22"/>
      <c r="T73" s="22"/>
      <c r="U73" s="22"/>
      <c r="V73" s="22">
        <f>SUM(V74:V74)</f>
        <v>0.39</v>
      </c>
      <c r="W73" s="22"/>
      <c r="X73" s="38"/>
      <c r="Y73" s="38"/>
      <c r="Z73" s="38"/>
      <c r="AA73" s="38"/>
      <c r="AB73" s="38"/>
      <c r="AC73" s="38"/>
      <c r="AD73" s="38" t="s">
        <v>59</v>
      </c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38"/>
      <c r="AT73" s="38"/>
      <c r="AU73" s="38"/>
      <c r="AV73" s="38"/>
      <c r="AW73" s="38"/>
      <c r="AX73" s="38"/>
      <c r="AY73" s="38"/>
      <c r="AZ73" s="38"/>
      <c r="BA73" s="38"/>
      <c r="BB73" s="38"/>
      <c r="BC73" s="38"/>
      <c r="BD73" s="38"/>
      <c r="BE73" s="38"/>
      <c r="BF73" s="38"/>
      <c r="BG73" s="38"/>
      <c r="BH73" s="38"/>
      <c r="BI73" s="38"/>
      <c r="BJ73" s="38"/>
      <c r="BK73" s="38"/>
      <c r="BL73" s="38"/>
      <c r="BM73" s="38"/>
      <c r="BN73" s="38"/>
      <c r="BO73" s="38"/>
      <c r="BP73" s="38"/>
      <c r="BQ73" s="38"/>
      <c r="BR73" s="38"/>
      <c r="BS73" s="38"/>
      <c r="BT73" s="38"/>
      <c r="BU73" s="38"/>
      <c r="BV73" s="38"/>
      <c r="BW73" s="38"/>
      <c r="BX73" s="38"/>
      <c r="BY73" s="38"/>
      <c r="BZ73" s="38"/>
      <c r="CA73" s="38"/>
      <c r="CB73" s="38"/>
      <c r="CC73" s="38"/>
      <c r="CD73" s="38"/>
      <c r="CE73" s="38"/>
      <c r="CF73" s="38"/>
      <c r="CG73" s="38"/>
      <c r="CH73" s="38"/>
      <c r="CI73" s="38"/>
      <c r="CJ73" s="38"/>
      <c r="CK73" s="38"/>
      <c r="CL73" s="38"/>
      <c r="CM73" s="38"/>
      <c r="CN73" s="38"/>
      <c r="CO73" s="38"/>
      <c r="CP73" s="38"/>
      <c r="CQ73" s="38"/>
      <c r="CR73" s="38"/>
      <c r="CS73" s="38"/>
      <c r="CT73" s="38"/>
      <c r="CU73" s="38"/>
      <c r="CV73" s="38"/>
      <c r="CW73" s="38"/>
      <c r="CX73" s="38"/>
    </row>
    <row r="74" spans="1:102" s="38" customFormat="1" outlineLevel="1" x14ac:dyDescent="0.2">
      <c r="A74" s="39"/>
      <c r="B74" s="40" t="s">
        <v>108</v>
      </c>
      <c r="C74" s="41" t="s">
        <v>109</v>
      </c>
      <c r="D74" s="42" t="s">
        <v>172</v>
      </c>
      <c r="E74" s="43">
        <v>1</v>
      </c>
      <c r="F74" s="44"/>
      <c r="G74" s="45">
        <f>E74*F74</f>
        <v>0</v>
      </c>
      <c r="H74" s="46">
        <v>0</v>
      </c>
      <c r="I74" s="46">
        <f>ROUND(E74*H74,2)</f>
        <v>0</v>
      </c>
      <c r="J74" s="46">
        <v>197.5</v>
      </c>
      <c r="K74" s="46">
        <f>ROUND(E74*J74,2)</f>
        <v>197.5</v>
      </c>
      <c r="L74" s="46">
        <v>21</v>
      </c>
      <c r="M74" s="46">
        <f>G74*(1+L74/100)</f>
        <v>0</v>
      </c>
      <c r="N74" s="46">
        <v>0</v>
      </c>
      <c r="O74" s="46">
        <f>ROUND(E74*N74,2)</f>
        <v>0</v>
      </c>
      <c r="P74" s="46">
        <v>0</v>
      </c>
      <c r="Q74" s="46">
        <f>ROUND(E74*P74,2)</f>
        <v>0</v>
      </c>
      <c r="R74" s="46"/>
      <c r="S74" s="46" t="s">
        <v>63</v>
      </c>
      <c r="T74" s="46" t="s">
        <v>63</v>
      </c>
      <c r="U74" s="46">
        <v>0.39</v>
      </c>
      <c r="V74" s="46">
        <f>ROUND(E74*U74,2)</f>
        <v>0.39</v>
      </c>
      <c r="W74" s="46"/>
      <c r="X74" s="47"/>
      <c r="Y74" s="47"/>
      <c r="Z74" s="47"/>
      <c r="AA74" s="47"/>
      <c r="AB74" s="47"/>
      <c r="AC74" s="47"/>
      <c r="AD74" s="47" t="s">
        <v>110</v>
      </c>
      <c r="AE74" s="47"/>
      <c r="AF74" s="47"/>
      <c r="AG74" s="47"/>
      <c r="AH74" s="47"/>
      <c r="AI74" s="47"/>
      <c r="AJ74" s="47"/>
      <c r="AK74" s="47"/>
      <c r="AL74" s="47"/>
      <c r="AM74" s="47"/>
      <c r="AN74" s="47"/>
      <c r="AO74" s="47"/>
      <c r="AP74" s="47"/>
      <c r="AQ74" s="47"/>
      <c r="AR74" s="47"/>
      <c r="AS74" s="47"/>
      <c r="AT74" s="47"/>
      <c r="AU74" s="47"/>
      <c r="AV74" s="47"/>
      <c r="AW74" s="47"/>
      <c r="AX74" s="47"/>
      <c r="AY74" s="47"/>
      <c r="AZ74" s="47"/>
      <c r="BA74" s="47"/>
      <c r="BB74" s="47"/>
      <c r="BC74" s="47"/>
      <c r="BD74" s="47"/>
      <c r="BE74" s="47"/>
    </row>
    <row r="75" spans="1:102" s="23" customFormat="1" x14ac:dyDescent="0.2">
      <c r="A75" s="73" t="s">
        <v>58</v>
      </c>
      <c r="B75" s="95" t="s">
        <v>29</v>
      </c>
      <c r="C75" s="96" t="s">
        <v>30</v>
      </c>
      <c r="D75" s="97"/>
      <c r="E75" s="98"/>
      <c r="F75" s="99"/>
      <c r="G75" s="100">
        <f>SUM(G76:G79)</f>
        <v>0</v>
      </c>
      <c r="H75" s="22"/>
      <c r="I75" s="22">
        <f>SUM(I76:I79)</f>
        <v>0</v>
      </c>
      <c r="J75" s="22"/>
      <c r="K75" s="22">
        <f>SUM(K76:K79)</f>
        <v>26401.05</v>
      </c>
      <c r="L75" s="22"/>
      <c r="M75" s="22">
        <f>SUM(M76:M79)</f>
        <v>0</v>
      </c>
      <c r="N75" s="22"/>
      <c r="O75" s="22">
        <f>SUM(O76:O79)</f>
        <v>0</v>
      </c>
      <c r="P75" s="22"/>
      <c r="Q75" s="22">
        <f>SUM(Q76:Q79)</f>
        <v>0</v>
      </c>
      <c r="R75" s="22"/>
      <c r="S75" s="22"/>
      <c r="T75" s="22"/>
      <c r="U75" s="22"/>
      <c r="V75" s="22">
        <f>SUM(V76:V79)</f>
        <v>0</v>
      </c>
      <c r="W75" s="22"/>
      <c r="X75" s="38"/>
      <c r="Y75" s="38"/>
      <c r="Z75" s="38"/>
      <c r="AA75" s="38"/>
      <c r="AB75" s="38"/>
      <c r="AC75" s="38"/>
      <c r="AD75" s="38" t="s">
        <v>59</v>
      </c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38"/>
      <c r="AT75" s="38"/>
      <c r="AU75" s="38"/>
      <c r="AV75" s="38"/>
      <c r="AW75" s="38"/>
      <c r="AX75" s="38"/>
      <c r="AY75" s="38"/>
      <c r="AZ75" s="38"/>
      <c r="BA75" s="38"/>
      <c r="BB75" s="38"/>
      <c r="BC75" s="38"/>
      <c r="BD75" s="38"/>
      <c r="BE75" s="38"/>
      <c r="BF75" s="38"/>
      <c r="BG75" s="38"/>
      <c r="BH75" s="38"/>
      <c r="BI75" s="38"/>
      <c r="BJ75" s="38"/>
      <c r="BK75" s="38"/>
      <c r="BL75" s="38"/>
      <c r="BM75" s="38"/>
      <c r="BN75" s="38"/>
      <c r="BO75" s="38"/>
      <c r="BP75" s="38"/>
      <c r="BQ75" s="38"/>
      <c r="BR75" s="38"/>
      <c r="BS75" s="38"/>
      <c r="BT75" s="38"/>
      <c r="BU75" s="38"/>
      <c r="BV75" s="38"/>
      <c r="BW75" s="38"/>
      <c r="BX75" s="38"/>
      <c r="BY75" s="38"/>
      <c r="BZ75" s="38"/>
      <c r="CA75" s="38"/>
      <c r="CB75" s="38"/>
      <c r="CC75" s="38"/>
      <c r="CD75" s="38"/>
      <c r="CE75" s="38"/>
      <c r="CF75" s="38"/>
      <c r="CG75" s="38"/>
      <c r="CH75" s="38"/>
      <c r="CI75" s="38"/>
      <c r="CJ75" s="38"/>
      <c r="CK75" s="38"/>
      <c r="CL75" s="38"/>
      <c r="CM75" s="38"/>
      <c r="CN75" s="38"/>
      <c r="CO75" s="38"/>
      <c r="CP75" s="38"/>
      <c r="CQ75" s="38"/>
      <c r="CR75" s="38"/>
      <c r="CS75" s="38"/>
      <c r="CT75" s="38"/>
      <c r="CU75" s="38"/>
      <c r="CV75" s="38"/>
      <c r="CW75" s="38"/>
      <c r="CX75" s="38"/>
    </row>
    <row r="76" spans="1:102" s="38" customFormat="1" outlineLevel="1" x14ac:dyDescent="0.2">
      <c r="A76" s="39"/>
      <c r="B76" s="124" t="s">
        <v>168</v>
      </c>
      <c r="C76" s="125" t="s">
        <v>169</v>
      </c>
      <c r="D76" s="126" t="s">
        <v>68</v>
      </c>
      <c r="E76" s="127">
        <v>22</v>
      </c>
      <c r="F76" s="128"/>
      <c r="G76" s="139">
        <f>E76*F76</f>
        <v>0</v>
      </c>
      <c r="H76" s="46">
        <v>0</v>
      </c>
      <c r="I76" s="46">
        <f>ROUND(E76*H76,2)</f>
        <v>0</v>
      </c>
      <c r="J76" s="46">
        <v>1200</v>
      </c>
      <c r="K76" s="46">
        <f>ROUND(E76*J76,2)</f>
        <v>26400</v>
      </c>
      <c r="L76" s="46">
        <v>21</v>
      </c>
      <c r="M76" s="46">
        <f>G76*(1+L76/100)</f>
        <v>0</v>
      </c>
      <c r="N76" s="46">
        <v>0</v>
      </c>
      <c r="O76" s="46">
        <f>ROUND(E76*N76,2)</f>
        <v>0</v>
      </c>
      <c r="P76" s="46">
        <v>0</v>
      </c>
      <c r="Q76" s="46">
        <f>ROUND(E76*P76,2)</f>
        <v>0</v>
      </c>
      <c r="R76" s="46"/>
      <c r="S76" s="46" t="s">
        <v>79</v>
      </c>
      <c r="T76" s="46" t="s">
        <v>80</v>
      </c>
      <c r="U76" s="46">
        <v>0</v>
      </c>
      <c r="V76" s="46">
        <f>ROUND(E76*U76,2)</f>
        <v>0</v>
      </c>
      <c r="W76" s="46"/>
      <c r="X76" s="47"/>
      <c r="Y76" s="47"/>
      <c r="Z76" s="47"/>
      <c r="AA76" s="47"/>
      <c r="AB76" s="47"/>
      <c r="AC76" s="47"/>
      <c r="AD76" s="47" t="s">
        <v>64</v>
      </c>
      <c r="AE76" s="47"/>
      <c r="AF76" s="47"/>
      <c r="AG76" s="47"/>
      <c r="AH76" s="47"/>
      <c r="AI76" s="47"/>
      <c r="AJ76" s="47"/>
      <c r="AK76" s="47"/>
      <c r="AL76" s="47"/>
      <c r="AM76" s="47"/>
      <c r="AN76" s="47"/>
      <c r="AO76" s="47"/>
      <c r="AP76" s="47"/>
      <c r="AQ76" s="47"/>
      <c r="AR76" s="47"/>
      <c r="AS76" s="47"/>
      <c r="AT76" s="47"/>
      <c r="AU76" s="47"/>
      <c r="AV76" s="47"/>
      <c r="AW76" s="47"/>
      <c r="AX76" s="47"/>
      <c r="AY76" s="47"/>
      <c r="AZ76" s="47"/>
      <c r="BA76" s="47"/>
      <c r="BB76" s="47"/>
      <c r="BC76" s="47"/>
      <c r="BD76" s="47"/>
      <c r="BE76" s="47"/>
    </row>
    <row r="77" spans="1:102" s="38" customFormat="1" ht="22.5" outlineLevel="1" x14ac:dyDescent="0.2">
      <c r="A77" s="88"/>
      <c r="B77" s="122" t="s">
        <v>170</v>
      </c>
      <c r="C77" s="123" t="s">
        <v>194</v>
      </c>
      <c r="D77" s="129" t="s">
        <v>71</v>
      </c>
      <c r="E77" s="130">
        <v>0.31</v>
      </c>
      <c r="F77" s="137"/>
      <c r="G77" s="139">
        <f t="shared" ref="G77:G79" si="6">E77*F77</f>
        <v>0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7"/>
      <c r="Y77" s="47"/>
      <c r="Z77" s="47"/>
      <c r="AA77" s="47"/>
      <c r="AB77" s="47"/>
      <c r="AC77" s="47"/>
      <c r="AD77" s="47"/>
      <c r="AE77" s="47"/>
      <c r="AF77" s="47"/>
      <c r="AG77" s="47"/>
      <c r="AH77" s="47"/>
      <c r="AI77" s="47"/>
      <c r="AJ77" s="47"/>
      <c r="AK77" s="47"/>
      <c r="AL77" s="47"/>
      <c r="AM77" s="47"/>
      <c r="AN77" s="47"/>
      <c r="AO77" s="47"/>
      <c r="AP77" s="47"/>
      <c r="AQ77" s="47"/>
      <c r="AR77" s="47"/>
      <c r="AS77" s="47"/>
      <c r="AT77" s="47"/>
      <c r="AU77" s="47"/>
      <c r="AV77" s="47"/>
      <c r="AW77" s="47"/>
      <c r="AX77" s="47"/>
      <c r="AY77" s="47"/>
      <c r="AZ77" s="47"/>
      <c r="BA77" s="47"/>
      <c r="BB77" s="47"/>
      <c r="BC77" s="47"/>
      <c r="BD77" s="47"/>
      <c r="BE77" s="47"/>
    </row>
    <row r="78" spans="1:102" s="38" customFormat="1" outlineLevel="1" x14ac:dyDescent="0.2">
      <c r="A78" s="68"/>
      <c r="B78" s="124" t="s">
        <v>171</v>
      </c>
      <c r="C78" s="125" t="s">
        <v>174</v>
      </c>
      <c r="D78" s="131" t="s">
        <v>62</v>
      </c>
      <c r="E78" s="132">
        <v>13.5</v>
      </c>
      <c r="F78" s="128"/>
      <c r="G78" s="139">
        <f t="shared" si="6"/>
        <v>0</v>
      </c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7"/>
      <c r="Y78" s="47"/>
      <c r="Z78" s="47"/>
      <c r="AA78" s="47"/>
      <c r="AB78" s="47"/>
      <c r="AC78" s="47"/>
      <c r="AD78" s="47"/>
      <c r="AE78" s="47"/>
      <c r="AF78" s="47"/>
      <c r="AG78" s="47"/>
      <c r="AH78" s="47"/>
      <c r="AI78" s="47"/>
      <c r="AJ78" s="47"/>
      <c r="AK78" s="47"/>
      <c r="AL78" s="47"/>
      <c r="AM78" s="47"/>
      <c r="AN78" s="47"/>
      <c r="AO78" s="47"/>
      <c r="AP78" s="47"/>
      <c r="AQ78" s="47"/>
      <c r="AR78" s="47"/>
      <c r="AS78" s="47"/>
      <c r="AT78" s="47"/>
      <c r="AU78" s="47"/>
      <c r="AV78" s="47"/>
      <c r="AW78" s="47"/>
      <c r="AX78" s="47"/>
      <c r="AY78" s="47"/>
      <c r="AZ78" s="47"/>
      <c r="BA78" s="47"/>
      <c r="BB78" s="47"/>
      <c r="BC78" s="47"/>
      <c r="BD78" s="47"/>
      <c r="BE78" s="47"/>
    </row>
    <row r="79" spans="1:102" s="38" customFormat="1" outlineLevel="1" x14ac:dyDescent="0.2">
      <c r="A79" s="39"/>
      <c r="B79" s="40" t="s">
        <v>111</v>
      </c>
      <c r="C79" s="41" t="s">
        <v>173</v>
      </c>
      <c r="D79" s="42" t="s">
        <v>172</v>
      </c>
      <c r="E79" s="43">
        <v>1</v>
      </c>
      <c r="F79" s="138"/>
      <c r="G79" s="139">
        <f t="shared" si="6"/>
        <v>0</v>
      </c>
      <c r="H79" s="46">
        <v>0</v>
      </c>
      <c r="I79" s="46">
        <f>ROUND(E79*H79,2)</f>
        <v>0</v>
      </c>
      <c r="J79" s="46">
        <v>1.05</v>
      </c>
      <c r="K79" s="46">
        <f>ROUND(E79*J79,2)</f>
        <v>1.05</v>
      </c>
      <c r="L79" s="46">
        <v>21</v>
      </c>
      <c r="M79" s="46">
        <f>G79*(1+L79/100)</f>
        <v>0</v>
      </c>
      <c r="N79" s="46">
        <v>0</v>
      </c>
      <c r="O79" s="46">
        <f>ROUND(E79*N79,2)</f>
        <v>0</v>
      </c>
      <c r="P79" s="46">
        <v>0</v>
      </c>
      <c r="Q79" s="46">
        <f>ROUND(E79*P79,2)</f>
        <v>0</v>
      </c>
      <c r="R79" s="46"/>
      <c r="S79" s="46" t="s">
        <v>63</v>
      </c>
      <c r="T79" s="46" t="s">
        <v>63</v>
      </c>
      <c r="U79" s="46">
        <v>0</v>
      </c>
      <c r="V79" s="46">
        <f>ROUND(E79*U79,2)</f>
        <v>0</v>
      </c>
      <c r="W79" s="46"/>
      <c r="X79" s="47"/>
      <c r="Y79" s="47"/>
      <c r="Z79" s="47"/>
      <c r="AA79" s="47"/>
      <c r="AB79" s="47"/>
      <c r="AC79" s="47"/>
      <c r="AD79" s="47" t="s">
        <v>110</v>
      </c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47"/>
      <c r="AT79" s="47"/>
      <c r="AU79" s="47"/>
      <c r="AV79" s="47"/>
      <c r="AW79" s="47"/>
      <c r="AX79" s="47"/>
      <c r="AY79" s="47"/>
      <c r="AZ79" s="47"/>
      <c r="BA79" s="47"/>
      <c r="BB79" s="47"/>
      <c r="BC79" s="47"/>
      <c r="BD79" s="47"/>
      <c r="BE79" s="47"/>
    </row>
    <row r="80" spans="1:102" s="23" customFormat="1" x14ac:dyDescent="0.2">
      <c r="A80" s="73" t="s">
        <v>58</v>
      </c>
      <c r="B80" s="74" t="s">
        <v>31</v>
      </c>
      <c r="C80" s="75" t="s">
        <v>32</v>
      </c>
      <c r="D80" s="76"/>
      <c r="E80" s="77"/>
      <c r="F80" s="78"/>
      <c r="G80" s="79">
        <f>SUM(G81:G83)</f>
        <v>0</v>
      </c>
      <c r="H80" s="22"/>
      <c r="I80" s="22">
        <f>SUM(I81:I83)</f>
        <v>0</v>
      </c>
      <c r="J80" s="22"/>
      <c r="K80" s="22">
        <f>SUM(K81:K83)</f>
        <v>19675.5</v>
      </c>
      <c r="L80" s="22"/>
      <c r="M80" s="22">
        <f>SUM(M81:M83)</f>
        <v>0</v>
      </c>
      <c r="N80" s="22"/>
      <c r="O80" s="22">
        <f>SUM(O81:O83)</f>
        <v>0</v>
      </c>
      <c r="P80" s="22"/>
      <c r="Q80" s="22">
        <f>SUM(Q81:Q83)</f>
        <v>0</v>
      </c>
      <c r="R80" s="22"/>
      <c r="S80" s="22"/>
      <c r="T80" s="22"/>
      <c r="U80" s="22"/>
      <c r="V80" s="22">
        <f>SUM(V81:V83)</f>
        <v>19.11</v>
      </c>
      <c r="W80" s="22"/>
      <c r="X80" s="38"/>
      <c r="Y80" s="38"/>
      <c r="Z80" s="38"/>
      <c r="AA80" s="38"/>
      <c r="AB80" s="38"/>
      <c r="AC80" s="38"/>
      <c r="AD80" s="38" t="s">
        <v>59</v>
      </c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38"/>
      <c r="AT80" s="38"/>
      <c r="AU80" s="38"/>
      <c r="AV80" s="38"/>
      <c r="AW80" s="38"/>
      <c r="AX80" s="38"/>
      <c r="AY80" s="38"/>
      <c r="AZ80" s="38"/>
      <c r="BA80" s="38"/>
      <c r="BB80" s="38"/>
      <c r="BC80" s="38"/>
      <c r="BD80" s="38"/>
      <c r="BE80" s="38"/>
      <c r="BF80" s="38"/>
      <c r="BG80" s="38"/>
      <c r="BH80" s="38"/>
      <c r="BI80" s="38"/>
      <c r="BJ80" s="38"/>
      <c r="BK80" s="38"/>
      <c r="BL80" s="38"/>
      <c r="BM80" s="38"/>
      <c r="BN80" s="38"/>
      <c r="BO80" s="38"/>
      <c r="BP80" s="38"/>
      <c r="BQ80" s="38"/>
      <c r="BR80" s="38"/>
      <c r="BS80" s="38"/>
      <c r="BT80" s="38"/>
      <c r="BU80" s="38"/>
      <c r="BV80" s="38"/>
      <c r="BW80" s="38"/>
      <c r="BX80" s="38"/>
      <c r="BY80" s="38"/>
      <c r="BZ80" s="38"/>
      <c r="CA80" s="38"/>
      <c r="CB80" s="38"/>
      <c r="CC80" s="38"/>
      <c r="CD80" s="38"/>
      <c r="CE80" s="38"/>
      <c r="CF80" s="38"/>
      <c r="CG80" s="38"/>
      <c r="CH80" s="38"/>
      <c r="CI80" s="38"/>
      <c r="CJ80" s="38"/>
      <c r="CK80" s="38"/>
      <c r="CL80" s="38"/>
      <c r="CM80" s="38"/>
      <c r="CN80" s="38"/>
      <c r="CO80" s="38"/>
      <c r="CP80" s="38"/>
      <c r="CQ80" s="38"/>
      <c r="CR80" s="38"/>
      <c r="CS80" s="38"/>
      <c r="CT80" s="38"/>
      <c r="CU80" s="38"/>
      <c r="CV80" s="38"/>
      <c r="CW80" s="38"/>
      <c r="CX80" s="38"/>
    </row>
    <row r="81" spans="1:102" s="38" customFormat="1" outlineLevel="1" x14ac:dyDescent="0.2">
      <c r="A81" s="39"/>
      <c r="B81" s="40" t="s">
        <v>112</v>
      </c>
      <c r="C81" s="41" t="s">
        <v>113</v>
      </c>
      <c r="D81" s="42" t="s">
        <v>84</v>
      </c>
      <c r="E81" s="43">
        <v>39</v>
      </c>
      <c r="F81" s="44"/>
      <c r="G81" s="45">
        <f>E81*F81</f>
        <v>0</v>
      </c>
      <c r="H81" s="46">
        <v>0</v>
      </c>
      <c r="I81" s="46">
        <f>ROUND(E81*H81,2)</f>
        <v>0</v>
      </c>
      <c r="J81" s="46">
        <v>194.5</v>
      </c>
      <c r="K81" s="46">
        <f>ROUND(E81*J81,2)</f>
        <v>7585.5</v>
      </c>
      <c r="L81" s="46">
        <v>21</v>
      </c>
      <c r="M81" s="46">
        <f>G81*(1+L81/100)</f>
        <v>0</v>
      </c>
      <c r="N81" s="46">
        <v>0</v>
      </c>
      <c r="O81" s="46">
        <f>ROUND(E81*N81,2)</f>
        <v>0</v>
      </c>
      <c r="P81" s="46">
        <v>0</v>
      </c>
      <c r="Q81" s="46">
        <f>ROUND(E81*P81,2)</f>
        <v>0</v>
      </c>
      <c r="R81" s="46"/>
      <c r="S81" s="46" t="s">
        <v>79</v>
      </c>
      <c r="T81" s="46" t="s">
        <v>63</v>
      </c>
      <c r="U81" s="46">
        <v>0.49</v>
      </c>
      <c r="V81" s="46">
        <f>ROUND(E81*U81,2)</f>
        <v>19.11</v>
      </c>
      <c r="W81" s="46"/>
      <c r="X81" s="47"/>
      <c r="Y81" s="47"/>
      <c r="Z81" s="47"/>
      <c r="AA81" s="47"/>
      <c r="AB81" s="47"/>
      <c r="AC81" s="47"/>
      <c r="AD81" s="47" t="s">
        <v>114</v>
      </c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47"/>
      <c r="AS81" s="47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7"/>
      <c r="BE81" s="47"/>
    </row>
    <row r="82" spans="1:102" s="38" customFormat="1" ht="33" customHeight="1" outlineLevel="1" x14ac:dyDescent="0.2">
      <c r="A82" s="91"/>
      <c r="B82" s="92" t="s">
        <v>135</v>
      </c>
      <c r="C82" s="133" t="s">
        <v>139</v>
      </c>
      <c r="D82" s="134" t="s">
        <v>84</v>
      </c>
      <c r="E82" s="90">
        <v>28.3</v>
      </c>
      <c r="F82" s="135"/>
      <c r="G82" s="93">
        <f>E82*F82</f>
        <v>0</v>
      </c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  <c r="AZ82" s="47"/>
      <c r="BA82" s="47"/>
      <c r="BB82" s="47"/>
      <c r="BC82" s="47"/>
      <c r="BD82" s="47"/>
      <c r="BE82" s="47"/>
    </row>
    <row r="83" spans="1:102" s="38" customFormat="1" outlineLevel="1" x14ac:dyDescent="0.2">
      <c r="A83" s="48"/>
      <c r="B83" s="49" t="s">
        <v>115</v>
      </c>
      <c r="C83" s="50" t="s">
        <v>116</v>
      </c>
      <c r="D83" s="51" t="s">
        <v>84</v>
      </c>
      <c r="E83" s="136">
        <v>39</v>
      </c>
      <c r="F83" s="53"/>
      <c r="G83" s="54">
        <f>E83*F83</f>
        <v>0</v>
      </c>
      <c r="H83" s="46">
        <v>0</v>
      </c>
      <c r="I83" s="46">
        <f>ROUND(E83*H83,2)</f>
        <v>0</v>
      </c>
      <c r="J83" s="46">
        <v>310</v>
      </c>
      <c r="K83" s="46">
        <f>ROUND(E83*J83,2)</f>
        <v>12090</v>
      </c>
      <c r="L83" s="46">
        <v>21</v>
      </c>
      <c r="M83" s="46">
        <f>G83*(1+L83/100)</f>
        <v>0</v>
      </c>
      <c r="N83" s="46">
        <v>0</v>
      </c>
      <c r="O83" s="46">
        <f>ROUND(E83*N83,2)</f>
        <v>0</v>
      </c>
      <c r="P83" s="46">
        <v>0</v>
      </c>
      <c r="Q83" s="46">
        <f>ROUND(E83*P83,2)</f>
        <v>0</v>
      </c>
      <c r="R83" s="46"/>
      <c r="S83" s="46" t="s">
        <v>79</v>
      </c>
      <c r="T83" s="46" t="s">
        <v>80</v>
      </c>
      <c r="U83" s="46">
        <v>0</v>
      </c>
      <c r="V83" s="46">
        <f>ROUND(E83*U83,2)</f>
        <v>0</v>
      </c>
      <c r="W83" s="46"/>
      <c r="X83" s="47"/>
      <c r="Y83" s="47"/>
      <c r="Z83" s="47"/>
      <c r="AA83" s="47"/>
      <c r="AB83" s="47"/>
      <c r="AC83" s="47"/>
      <c r="AD83" s="47" t="s">
        <v>114</v>
      </c>
      <c r="AE83" s="47"/>
      <c r="AF83" s="47"/>
      <c r="AG83" s="47"/>
      <c r="AH83" s="47"/>
      <c r="AI83" s="47"/>
      <c r="AJ83" s="47"/>
      <c r="AK83" s="47"/>
      <c r="AL83" s="47"/>
      <c r="AM83" s="47"/>
      <c r="AN83" s="47"/>
      <c r="AO83" s="47"/>
      <c r="AP83" s="47"/>
      <c r="AQ83" s="47"/>
      <c r="AR83" s="47"/>
      <c r="AS83" s="47"/>
      <c r="AT83" s="47"/>
      <c r="AU83" s="47"/>
      <c r="AV83" s="47"/>
      <c r="AW83" s="47"/>
      <c r="AX83" s="47"/>
      <c r="AY83" s="47"/>
      <c r="AZ83" s="47"/>
      <c r="BA83" s="47"/>
      <c r="BB83" s="47"/>
      <c r="BC83" s="47"/>
      <c r="BD83" s="47"/>
      <c r="BE83" s="47"/>
    </row>
    <row r="84" spans="1:102" x14ac:dyDescent="0.2">
      <c r="A84" s="1"/>
      <c r="B84" s="2"/>
      <c r="C84" s="21"/>
      <c r="D84" s="4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AB84" s="38">
        <v>15</v>
      </c>
      <c r="AC84" s="38">
        <v>21</v>
      </c>
    </row>
    <row r="85" spans="1:102" s="72" customFormat="1" x14ac:dyDescent="0.2">
      <c r="A85" s="24"/>
      <c r="B85" s="25"/>
      <c r="C85" s="25" t="s">
        <v>130</v>
      </c>
      <c r="D85" s="26"/>
      <c r="E85" s="24"/>
      <c r="F85" s="24"/>
      <c r="G85" s="27">
        <f>G8+G36+G41+G44+G63+G68+G73+G75+G80</f>
        <v>0</v>
      </c>
      <c r="X85" s="69"/>
      <c r="Y85" s="69"/>
      <c r="Z85" s="69"/>
      <c r="AA85" s="69"/>
      <c r="AB85" s="69"/>
      <c r="AC85" s="69"/>
      <c r="AD85" s="69"/>
      <c r="AE85" s="69"/>
      <c r="AF85" s="69"/>
      <c r="AG85" s="69"/>
      <c r="AH85" s="69"/>
      <c r="AI85" s="69"/>
      <c r="AJ85" s="69"/>
      <c r="AK85" s="69"/>
      <c r="AL85" s="69"/>
      <c r="AM85" s="69"/>
      <c r="AN85" s="69"/>
      <c r="AO85" s="69"/>
      <c r="AP85" s="69"/>
      <c r="AQ85" s="69"/>
      <c r="AR85" s="69"/>
      <c r="AS85" s="69"/>
      <c r="AT85" s="69"/>
      <c r="AU85" s="69"/>
      <c r="AV85" s="69"/>
      <c r="AW85" s="69"/>
      <c r="AX85" s="69"/>
      <c r="AY85" s="69"/>
      <c r="AZ85" s="69"/>
      <c r="BA85" s="69"/>
      <c r="BB85" s="69"/>
      <c r="BC85" s="69"/>
      <c r="BD85" s="69"/>
      <c r="BE85" s="69"/>
      <c r="BF85" s="69"/>
      <c r="BG85" s="69"/>
      <c r="BH85" s="69"/>
      <c r="BI85" s="69"/>
      <c r="BJ85" s="69"/>
      <c r="BK85" s="69"/>
      <c r="BL85" s="69"/>
      <c r="BM85" s="69"/>
      <c r="BN85" s="69"/>
      <c r="BO85" s="69"/>
      <c r="BP85" s="69"/>
      <c r="BQ85" s="69"/>
      <c r="BR85" s="69"/>
      <c r="BS85" s="69"/>
      <c r="BT85" s="69"/>
      <c r="BU85" s="69"/>
      <c r="BV85" s="69"/>
      <c r="BW85" s="69"/>
      <c r="BX85" s="69"/>
      <c r="BY85" s="69"/>
      <c r="BZ85" s="69"/>
      <c r="CA85" s="69"/>
      <c r="CB85" s="69"/>
      <c r="CC85" s="69"/>
      <c r="CD85" s="69"/>
      <c r="CE85" s="69"/>
      <c r="CF85" s="69"/>
      <c r="CG85" s="69"/>
      <c r="CH85" s="69"/>
      <c r="CI85" s="69"/>
      <c r="CJ85" s="69"/>
      <c r="CK85" s="69"/>
      <c r="CL85" s="69"/>
      <c r="CM85" s="69"/>
      <c r="CN85" s="69"/>
      <c r="CO85" s="69"/>
      <c r="CP85" s="69"/>
      <c r="CQ85" s="69"/>
      <c r="CR85" s="69"/>
      <c r="CS85" s="69"/>
      <c r="CT85" s="69"/>
      <c r="CU85" s="69"/>
      <c r="CV85" s="69"/>
      <c r="CW85" s="69"/>
      <c r="CX85" s="69"/>
    </row>
    <row r="86" spans="1:102" s="72" customFormat="1" x14ac:dyDescent="0.2">
      <c r="A86" s="69"/>
      <c r="B86" s="70"/>
      <c r="C86" s="70"/>
      <c r="D86" s="37"/>
      <c r="E86" s="69"/>
      <c r="F86" s="69"/>
      <c r="G86" s="71"/>
      <c r="X86" s="69"/>
      <c r="Y86" s="69"/>
      <c r="Z86" s="69"/>
      <c r="AA86" s="69"/>
      <c r="AB86" s="69"/>
      <c r="AC86" s="69"/>
      <c r="AD86" s="69"/>
      <c r="AE86" s="69"/>
      <c r="AF86" s="69"/>
      <c r="AG86" s="69"/>
      <c r="AH86" s="69"/>
      <c r="AI86" s="69"/>
      <c r="AJ86" s="69"/>
      <c r="AK86" s="69"/>
      <c r="AL86" s="69"/>
      <c r="AM86" s="69"/>
      <c r="AN86" s="69"/>
      <c r="AO86" s="69"/>
      <c r="AP86" s="69"/>
      <c r="AQ86" s="69"/>
      <c r="AR86" s="69"/>
      <c r="AS86" s="69"/>
      <c r="AT86" s="69"/>
      <c r="AU86" s="69"/>
      <c r="AV86" s="69"/>
      <c r="AW86" s="69"/>
      <c r="AX86" s="69"/>
      <c r="AY86" s="69"/>
      <c r="AZ86" s="69"/>
      <c r="BA86" s="69"/>
      <c r="BB86" s="69"/>
      <c r="BC86" s="69"/>
      <c r="BD86" s="69"/>
      <c r="BE86" s="69"/>
      <c r="BF86" s="69"/>
      <c r="BG86" s="69"/>
      <c r="BH86" s="69"/>
      <c r="BI86" s="69"/>
      <c r="BJ86" s="69"/>
      <c r="BK86" s="69"/>
      <c r="BL86" s="69"/>
      <c r="BM86" s="69"/>
      <c r="BN86" s="69"/>
      <c r="BO86" s="69"/>
      <c r="BP86" s="69"/>
      <c r="BQ86" s="69"/>
      <c r="BR86" s="69"/>
      <c r="BS86" s="69"/>
      <c r="BT86" s="69"/>
      <c r="BU86" s="69"/>
      <c r="BV86" s="69"/>
      <c r="BW86" s="69"/>
      <c r="BX86" s="69"/>
      <c r="BY86" s="69"/>
      <c r="BZ86" s="69"/>
      <c r="CA86" s="69"/>
      <c r="CB86" s="69"/>
      <c r="CC86" s="69"/>
      <c r="CD86" s="69"/>
      <c r="CE86" s="69"/>
      <c r="CF86" s="69"/>
      <c r="CG86" s="69"/>
      <c r="CH86" s="69"/>
      <c r="CI86" s="69"/>
      <c r="CJ86" s="69"/>
      <c r="CK86" s="69"/>
      <c r="CL86" s="69"/>
      <c r="CM86" s="69"/>
      <c r="CN86" s="69"/>
      <c r="CO86" s="69"/>
      <c r="CP86" s="69"/>
      <c r="CQ86" s="69"/>
      <c r="CR86" s="69"/>
      <c r="CS86" s="69"/>
      <c r="CT86" s="69"/>
      <c r="CU86" s="69"/>
      <c r="CV86" s="69"/>
      <c r="CW86" s="69"/>
      <c r="CX86" s="69"/>
    </row>
    <row r="87" spans="1:102" s="72" customFormat="1" x14ac:dyDescent="0.2">
      <c r="A87" s="69"/>
      <c r="B87" s="70"/>
      <c r="C87" s="70"/>
      <c r="D87" s="37"/>
      <c r="E87" s="69"/>
      <c r="F87" s="69"/>
      <c r="G87" s="71"/>
      <c r="X87" s="69"/>
      <c r="Y87" s="69"/>
      <c r="Z87" s="69"/>
      <c r="AA87" s="69"/>
      <c r="AB87" s="69"/>
      <c r="AC87" s="69"/>
      <c r="AD87" s="69"/>
      <c r="AE87" s="69"/>
      <c r="AF87" s="69"/>
      <c r="AG87" s="69"/>
      <c r="AH87" s="69"/>
      <c r="AI87" s="69"/>
      <c r="AJ87" s="69"/>
      <c r="AK87" s="69"/>
      <c r="AL87" s="69"/>
      <c r="AM87" s="69"/>
      <c r="AN87" s="69"/>
      <c r="AO87" s="69"/>
      <c r="AP87" s="69"/>
      <c r="AQ87" s="69"/>
      <c r="AR87" s="69"/>
      <c r="AS87" s="69"/>
      <c r="AT87" s="69"/>
      <c r="AU87" s="69"/>
      <c r="AV87" s="69"/>
      <c r="AW87" s="69"/>
      <c r="AX87" s="69"/>
      <c r="AY87" s="69"/>
      <c r="AZ87" s="69"/>
      <c r="BA87" s="69"/>
      <c r="BB87" s="69"/>
      <c r="BC87" s="69"/>
      <c r="BD87" s="69"/>
      <c r="BE87" s="69"/>
      <c r="BF87" s="69"/>
      <c r="BG87" s="69"/>
      <c r="BH87" s="69"/>
      <c r="BI87" s="69"/>
      <c r="BJ87" s="69"/>
      <c r="BK87" s="69"/>
      <c r="BL87" s="69"/>
      <c r="BM87" s="69"/>
      <c r="BN87" s="69"/>
      <c r="BO87" s="69"/>
      <c r="BP87" s="69"/>
      <c r="BQ87" s="69"/>
      <c r="BR87" s="69"/>
      <c r="BS87" s="69"/>
      <c r="BT87" s="69"/>
      <c r="BU87" s="69"/>
      <c r="BV87" s="69"/>
      <c r="BW87" s="69"/>
      <c r="BX87" s="69"/>
      <c r="BY87" s="69"/>
      <c r="BZ87" s="69"/>
      <c r="CA87" s="69"/>
      <c r="CB87" s="69"/>
      <c r="CC87" s="69"/>
      <c r="CD87" s="69"/>
      <c r="CE87" s="69"/>
      <c r="CF87" s="69"/>
      <c r="CG87" s="69"/>
      <c r="CH87" s="69"/>
      <c r="CI87" s="69"/>
      <c r="CJ87" s="69"/>
      <c r="CK87" s="69"/>
      <c r="CL87" s="69"/>
      <c r="CM87" s="69"/>
      <c r="CN87" s="69"/>
      <c r="CO87" s="69"/>
      <c r="CP87" s="69"/>
      <c r="CQ87" s="69"/>
      <c r="CR87" s="69"/>
      <c r="CS87" s="69"/>
      <c r="CT87" s="69"/>
      <c r="CU87" s="69"/>
      <c r="CV87" s="69"/>
      <c r="CW87" s="69"/>
      <c r="CX87" s="69"/>
    </row>
    <row r="88" spans="1:102" s="72" customFormat="1" x14ac:dyDescent="0.2">
      <c r="A88" s="69"/>
      <c r="B88" s="70"/>
      <c r="C88" s="70"/>
      <c r="D88" s="37"/>
      <c r="E88" s="69"/>
      <c r="F88" s="69"/>
      <c r="G88" s="71"/>
      <c r="X88" s="69"/>
      <c r="Y88" s="69"/>
      <c r="Z88" s="69"/>
      <c r="AA88" s="69"/>
      <c r="AB88" s="69"/>
      <c r="AC88" s="69"/>
      <c r="AD88" s="69"/>
      <c r="AE88" s="69"/>
      <c r="AF88" s="69"/>
      <c r="AG88" s="69"/>
      <c r="AH88" s="69"/>
      <c r="AI88" s="69"/>
      <c r="AJ88" s="69"/>
      <c r="AK88" s="69"/>
      <c r="AL88" s="69"/>
      <c r="AM88" s="69"/>
      <c r="AN88" s="69"/>
      <c r="AO88" s="69"/>
      <c r="AP88" s="69"/>
      <c r="AQ88" s="69"/>
      <c r="AR88" s="69"/>
      <c r="AS88" s="69"/>
      <c r="AT88" s="69"/>
      <c r="AU88" s="69"/>
      <c r="AV88" s="69"/>
      <c r="AW88" s="69"/>
      <c r="AX88" s="69"/>
      <c r="AY88" s="69"/>
      <c r="AZ88" s="69"/>
      <c r="BA88" s="69"/>
      <c r="BB88" s="69"/>
      <c r="BC88" s="69"/>
      <c r="BD88" s="69"/>
      <c r="BE88" s="69"/>
      <c r="BF88" s="69"/>
      <c r="BG88" s="69"/>
      <c r="BH88" s="69"/>
      <c r="BI88" s="69"/>
      <c r="BJ88" s="69"/>
      <c r="BK88" s="69"/>
      <c r="BL88" s="69"/>
      <c r="BM88" s="69"/>
      <c r="BN88" s="69"/>
      <c r="BO88" s="69"/>
      <c r="BP88" s="69"/>
      <c r="BQ88" s="69"/>
      <c r="BR88" s="69"/>
      <c r="BS88" s="69"/>
      <c r="BT88" s="69"/>
      <c r="BU88" s="69"/>
      <c r="BV88" s="69"/>
      <c r="BW88" s="69"/>
      <c r="BX88" s="69"/>
      <c r="BY88" s="69"/>
      <c r="BZ88" s="69"/>
      <c r="CA88" s="69"/>
      <c r="CB88" s="69"/>
      <c r="CC88" s="69"/>
      <c r="CD88" s="69"/>
      <c r="CE88" s="69"/>
      <c r="CF88" s="69"/>
      <c r="CG88" s="69"/>
      <c r="CH88" s="69"/>
      <c r="CI88" s="69"/>
      <c r="CJ88" s="69"/>
      <c r="CK88" s="69"/>
      <c r="CL88" s="69"/>
      <c r="CM88" s="69"/>
      <c r="CN88" s="69"/>
      <c r="CO88" s="69"/>
      <c r="CP88" s="69"/>
      <c r="CQ88" s="69"/>
      <c r="CR88" s="69"/>
      <c r="CS88" s="69"/>
      <c r="CT88" s="69"/>
      <c r="CU88" s="69"/>
      <c r="CV88" s="69"/>
      <c r="CW88" s="69"/>
      <c r="CX88" s="69"/>
    </row>
    <row r="89" spans="1:102" x14ac:dyDescent="0.2">
      <c r="D89" s="10"/>
    </row>
    <row r="90" spans="1:102" x14ac:dyDescent="0.2">
      <c r="D90" s="10"/>
    </row>
    <row r="91" spans="1:102" x14ac:dyDescent="0.2">
      <c r="A91" s="12" t="s">
        <v>3</v>
      </c>
      <c r="B91" s="28" t="s">
        <v>13</v>
      </c>
      <c r="C91" s="155" t="s">
        <v>14</v>
      </c>
      <c r="D91" s="156"/>
      <c r="E91" s="156"/>
      <c r="F91" s="156"/>
      <c r="G91" s="157"/>
    </row>
    <row r="92" spans="1:102" x14ac:dyDescent="0.2">
      <c r="D92" s="10"/>
    </row>
    <row r="93" spans="1:102" x14ac:dyDescent="0.2">
      <c r="A93" s="15" t="s">
        <v>38</v>
      </c>
      <c r="B93" s="17" t="s">
        <v>39</v>
      </c>
      <c r="C93" s="17" t="s">
        <v>40</v>
      </c>
      <c r="D93" s="16" t="s">
        <v>41</v>
      </c>
      <c r="E93" s="15" t="s">
        <v>42</v>
      </c>
      <c r="F93" s="14" t="s">
        <v>43</v>
      </c>
      <c r="G93" s="15" t="s">
        <v>5</v>
      </c>
    </row>
    <row r="94" spans="1:102" x14ac:dyDescent="0.2">
      <c r="A94" s="1"/>
      <c r="B94" s="2"/>
      <c r="C94" s="2"/>
      <c r="D94" s="4"/>
      <c r="E94" s="19"/>
      <c r="F94" s="20"/>
      <c r="G94" s="20"/>
    </row>
    <row r="95" spans="1:102" x14ac:dyDescent="0.2">
      <c r="A95" s="29" t="s">
        <v>58</v>
      </c>
      <c r="B95" s="30" t="s">
        <v>33</v>
      </c>
      <c r="C95" s="31" t="s">
        <v>4</v>
      </c>
      <c r="D95" s="32"/>
      <c r="E95" s="33"/>
      <c r="F95" s="34"/>
      <c r="G95" s="35"/>
    </row>
    <row r="96" spans="1:102" s="38" customFormat="1" x14ac:dyDescent="0.2">
      <c r="A96" s="48">
        <v>1</v>
      </c>
      <c r="B96" s="49" t="s">
        <v>117</v>
      </c>
      <c r="C96" s="50" t="s">
        <v>118</v>
      </c>
      <c r="D96" s="51" t="s">
        <v>102</v>
      </c>
      <c r="E96" s="52">
        <v>1</v>
      </c>
      <c r="F96" s="53"/>
      <c r="G96" s="45">
        <f>E96*F96</f>
        <v>0</v>
      </c>
    </row>
    <row r="97" spans="1:7" s="38" customFormat="1" ht="56.25" x14ac:dyDescent="0.2">
      <c r="A97" s="55"/>
      <c r="B97" s="56"/>
      <c r="C97" s="57" t="s">
        <v>119</v>
      </c>
      <c r="D97" s="58"/>
      <c r="E97" s="59">
        <v>1</v>
      </c>
      <c r="F97" s="46"/>
      <c r="G97" s="67"/>
    </row>
    <row r="98" spans="1:7" s="38" customFormat="1" ht="22.5" x14ac:dyDescent="0.2">
      <c r="A98" s="48">
        <v>2</v>
      </c>
      <c r="B98" s="49" t="s">
        <v>136</v>
      </c>
      <c r="C98" s="50" t="s">
        <v>129</v>
      </c>
      <c r="D98" s="51" t="s">
        <v>102</v>
      </c>
      <c r="E98" s="52">
        <v>1</v>
      </c>
      <c r="F98" s="53"/>
      <c r="G98" s="143">
        <f>E98*F98</f>
        <v>0</v>
      </c>
    </row>
    <row r="99" spans="1:7" s="38" customFormat="1" ht="36.75" customHeight="1" x14ac:dyDescent="0.2">
      <c r="A99" s="55"/>
      <c r="B99" s="56"/>
      <c r="C99" s="57" t="s">
        <v>186</v>
      </c>
      <c r="D99" s="58"/>
      <c r="E99" s="59">
        <v>1</v>
      </c>
      <c r="F99" s="46"/>
      <c r="G99" s="87"/>
    </row>
    <row r="100" spans="1:7" s="38" customFormat="1" x14ac:dyDescent="0.2">
      <c r="A100" s="88">
        <v>3</v>
      </c>
      <c r="B100" s="49" t="s">
        <v>137</v>
      </c>
      <c r="C100" s="89" t="s">
        <v>138</v>
      </c>
      <c r="D100" s="51" t="s">
        <v>102</v>
      </c>
      <c r="E100" s="52">
        <v>1</v>
      </c>
      <c r="F100" s="53"/>
      <c r="G100" s="45">
        <f>E100*F100</f>
        <v>0</v>
      </c>
    </row>
    <row r="101" spans="1:7" s="38" customFormat="1" x14ac:dyDescent="0.2">
      <c r="A101" s="48">
        <v>4</v>
      </c>
      <c r="B101" s="49" t="s">
        <v>120</v>
      </c>
      <c r="C101" s="50" t="s">
        <v>185</v>
      </c>
      <c r="D101" s="51" t="s">
        <v>102</v>
      </c>
      <c r="E101" s="52">
        <v>1</v>
      </c>
      <c r="F101" s="53"/>
      <c r="G101" s="45">
        <f>E101*F101</f>
        <v>0</v>
      </c>
    </row>
    <row r="102" spans="1:7" s="38" customFormat="1" ht="67.5" x14ac:dyDescent="0.2">
      <c r="A102" s="60"/>
      <c r="B102" s="61"/>
      <c r="C102" s="62" t="s">
        <v>121</v>
      </c>
      <c r="D102" s="63"/>
      <c r="E102" s="64">
        <v>1</v>
      </c>
      <c r="F102" s="65"/>
      <c r="G102" s="66"/>
    </row>
    <row r="103" spans="1:7" x14ac:dyDescent="0.2">
      <c r="D103" s="10"/>
    </row>
    <row r="104" spans="1:7" x14ac:dyDescent="0.2">
      <c r="A104" s="24"/>
      <c r="B104" s="25"/>
      <c r="C104" s="25" t="s">
        <v>131</v>
      </c>
      <c r="D104" s="26"/>
      <c r="E104" s="24"/>
      <c r="F104" s="24"/>
      <c r="G104" s="27">
        <f>G101+G98+G96+G100</f>
        <v>0</v>
      </c>
    </row>
    <row r="105" spans="1:7" x14ac:dyDescent="0.2">
      <c r="D105" s="10"/>
    </row>
    <row r="106" spans="1:7" ht="13.5" thickBot="1" x14ac:dyDescent="0.25">
      <c r="D106" s="10"/>
    </row>
    <row r="107" spans="1:7" ht="13.5" thickBot="1" x14ac:dyDescent="0.25">
      <c r="A107" s="38"/>
      <c r="B107" s="80"/>
      <c r="C107" s="83" t="s">
        <v>133</v>
      </c>
      <c r="D107" s="84"/>
      <c r="E107" s="85"/>
      <c r="F107" s="85"/>
      <c r="G107" s="81">
        <f>G85+G104</f>
        <v>0</v>
      </c>
    </row>
    <row r="108" spans="1:7" ht="13.5" thickBot="1" x14ac:dyDescent="0.25">
      <c r="A108" s="38"/>
      <c r="B108" s="80"/>
      <c r="C108" s="83" t="s">
        <v>132</v>
      </c>
      <c r="D108" s="84"/>
      <c r="E108" s="85"/>
      <c r="F108" s="85"/>
      <c r="G108" s="81">
        <f>G107*0.21</f>
        <v>0</v>
      </c>
    </row>
    <row r="109" spans="1:7" ht="13.5" thickBot="1" x14ac:dyDescent="0.25">
      <c r="A109" s="38"/>
      <c r="B109" s="80"/>
      <c r="C109" s="83" t="s">
        <v>134</v>
      </c>
      <c r="D109" s="84"/>
      <c r="E109" s="85"/>
      <c r="F109" s="85"/>
      <c r="G109" s="82">
        <f>G107+G108</f>
        <v>0</v>
      </c>
    </row>
    <row r="110" spans="1:7" x14ac:dyDescent="0.2">
      <c r="D110" s="10"/>
    </row>
    <row r="111" spans="1:7" x14ac:dyDescent="0.2">
      <c r="D111" s="10"/>
    </row>
    <row r="112" spans="1:7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</sheetData>
  <mergeCells count="7">
    <mergeCell ref="A1:G1"/>
    <mergeCell ref="C2:G2"/>
    <mergeCell ref="C3:G3"/>
    <mergeCell ref="C4:G4"/>
    <mergeCell ref="C91:G91"/>
    <mergeCell ref="C10:D10"/>
    <mergeCell ref="C38:D38"/>
  </mergeCells>
  <pageMargins left="0.59055118110236204" right="0.196850393700787" top="0.78740157499999996" bottom="0.78740157499999996" header="0.3" footer="0.3"/>
  <pageSetup paperSize="9" scale="88" orientation="portrait" r:id="rId1"/>
  <headerFooter>
    <oddFooter>&amp;RStránka &amp;P z &amp;N&amp;LZpracováno programem BUILDpower S,  © RTS, a.s.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0" sqref="E10"/>
    </sheetView>
  </sheetViews>
  <sheetFormatPr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2</vt:i4>
      </vt:variant>
    </vt:vector>
  </HeadingPairs>
  <TitlesOfParts>
    <vt:vector size="6" baseType="lpstr">
      <vt:lpstr>Pokyny pro vyplnění</vt:lpstr>
      <vt:lpstr>VzorPolozky</vt:lpstr>
      <vt:lpstr>Zahrada</vt:lpstr>
      <vt:lpstr>List1</vt:lpstr>
      <vt:lpstr>Zahrada!Názvy_tisku</vt:lpstr>
      <vt:lpstr>Zahrada!Oblast_tisku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Martina Štěrbová</dc:creator>
  <cp:lastModifiedBy>Libor Obadal</cp:lastModifiedBy>
  <cp:lastPrinted>2020-02-04T07:28:02Z</cp:lastPrinted>
  <dcterms:created xsi:type="dcterms:W3CDTF">2009-04-08T07:15:50Z</dcterms:created>
  <dcterms:modified xsi:type="dcterms:W3CDTF">2020-02-07T12:34:10Z</dcterms:modified>
</cp:coreProperties>
</file>